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LT 2023 2,5%" sheetId="1" r:id="rId1"/>
  </sheets>
  <definedNames>
    <definedName name="_xlnm.Print_Titles" localSheetId="0">'RLT 2023 2,5%'!$10:$10</definedName>
  </definedNames>
  <calcPr fullCalcOnLoad="1"/>
</workbook>
</file>

<file path=xl/sharedStrings.xml><?xml version="1.0" encoding="utf-8"?>
<sst xmlns="http://schemas.openxmlformats.org/spreadsheetml/2006/main" count="669" uniqueCount="309">
  <si>
    <t>LLOCS DE TREBALL DE COMANDAMENT</t>
  </si>
  <si>
    <t>Denominació del lloc de treball</t>
  </si>
  <si>
    <t>Grup</t>
  </si>
  <si>
    <t>CD</t>
  </si>
  <si>
    <t>ESP.1</t>
  </si>
  <si>
    <t>Sou</t>
  </si>
  <si>
    <t>C.Destí</t>
  </si>
  <si>
    <t>CE</t>
  </si>
  <si>
    <t>Esp. 1</t>
  </si>
  <si>
    <t>Pext</t>
  </si>
  <si>
    <t>MENSUAL</t>
  </si>
  <si>
    <t>ANUAL</t>
  </si>
  <si>
    <t>Interventor/a General</t>
  </si>
  <si>
    <t>A1</t>
  </si>
  <si>
    <t>GRUP</t>
  </si>
  <si>
    <t>SOU</t>
  </si>
  <si>
    <t>PE</t>
  </si>
  <si>
    <t>Secretari/ària General</t>
  </si>
  <si>
    <t>Tresorer/a</t>
  </si>
  <si>
    <t>A2</t>
  </si>
  <si>
    <t>Adjunt/a a Tresoreria</t>
  </si>
  <si>
    <t>C1</t>
  </si>
  <si>
    <t>C2</t>
  </si>
  <si>
    <t>Viceinterventor/a</t>
  </si>
  <si>
    <t>AP</t>
  </si>
  <si>
    <t>Vicesecretari/ària</t>
  </si>
  <si>
    <t>Coordinador/a d'Alcaldia, Presidència i Drets Socials</t>
  </si>
  <si>
    <t>Coordinador/a de Feminisme, Benestar Animal i Participació</t>
  </si>
  <si>
    <t>COMPLEMENT DESTINACIÓ</t>
  </si>
  <si>
    <t>Coordinador/a de Cohesió Territorial, Desenvolupament Urbà, Seguretat i Civisme</t>
  </si>
  <si>
    <t>Coordinador/a de Desenvolupament Econòmic i Impuls Administratiu</t>
  </si>
  <si>
    <t>Coordinador/a Adjunt/a de Drets Socials</t>
  </si>
  <si>
    <t>NIVELL</t>
  </si>
  <si>
    <t>IMPORT</t>
  </si>
  <si>
    <t>IMPORT ANUAL</t>
  </si>
  <si>
    <t>Coordinador/a Adjunt/a d'Alcaldia i Comunicació</t>
  </si>
  <si>
    <t>Coordinador/a Adjunt/a de Cohesió Territorial</t>
  </si>
  <si>
    <t>Coordinador/a Adjunt/a de Transformació Administrativa i Tecnologia</t>
  </si>
  <si>
    <t>Coordinador/a Adjunt/a d'Organització i Recursos Humans</t>
  </si>
  <si>
    <t>Cap de la Policia Municipal</t>
  </si>
  <si>
    <t>Cap de Serveis Econòmics</t>
  </si>
  <si>
    <t>Cap de Serveis Generals i Compres</t>
  </si>
  <si>
    <t>Cap de Serveis Jurídics i Administratius</t>
  </si>
  <si>
    <t>Cap del Servei d'Acció Social</t>
  </si>
  <si>
    <t>Cap del Servei d'Acció Territorial</t>
  </si>
  <si>
    <t>Cap del Servei de Defensa Jurídica</t>
  </si>
  <si>
    <t>Cap del Servei de Cicles de Vida</t>
  </si>
  <si>
    <t>Cap del Servei de Comerç i Consum</t>
  </si>
  <si>
    <t>Cap del Servei de Comunicació</t>
  </si>
  <si>
    <t>Cap del Servei de Contractació Pública</t>
  </si>
  <si>
    <t>Cap del Servei de Control Financer</t>
  </si>
  <si>
    <t>Cap del Servei de Cultura</t>
  </si>
  <si>
    <t>Cap del Servei d'Educació</t>
  </si>
  <si>
    <t>Cap del Servei d'Esports</t>
  </si>
  <si>
    <t>Cap del Servei de Feminismes i Diversitat</t>
  </si>
  <si>
    <t>Cap del Servei de Gabinet d'Alcaldia</t>
  </si>
  <si>
    <t>Cap del Servei de Gestió Tributària</t>
  </si>
  <si>
    <t>Cap del Servei d'Habitatge</t>
  </si>
  <si>
    <t>Cap del Servei d'Informació de Base</t>
  </si>
  <si>
    <t>COMPLEMENT ESPECÍFIC I</t>
  </si>
  <si>
    <t>Cap del Servei de Llicències i Disciplina d'Activitats</t>
  </si>
  <si>
    <t>Cap del Servei de Llicències Urbanístiques</t>
  </si>
  <si>
    <t>Cap del Servei de Mobilitat, Trànsit i Transport</t>
  </si>
  <si>
    <t>Cap del Servei d'Obres d'Edificis i Béns Municipals</t>
  </si>
  <si>
    <t>Cap del Servei d'Obres Públiques, Parcs i Jardins i Manteniments</t>
  </si>
  <si>
    <t>mensual</t>
  </si>
  <si>
    <t>x14</t>
  </si>
  <si>
    <t>arrodonit a l'alça</t>
  </si>
  <si>
    <t>Cap del Servei de Democràcia Deliberativa i Intervenció Comunitària</t>
  </si>
  <si>
    <t>Cap del Servei de Patrimoni</t>
  </si>
  <si>
    <t>Cap del Servei de Planificació i Projectes de Ciutat</t>
  </si>
  <si>
    <t>Cap del Servei de Planificació Urbanística</t>
  </si>
  <si>
    <t>Cap del Servei de Recollida i Tractament de Residus i Neteja Viària</t>
  </si>
  <si>
    <t>Cap del Servei de Recursos Humans</t>
  </si>
  <si>
    <t>Cap del Servei de Salut</t>
  </si>
  <si>
    <t>Cap del Servei de Tecnologia i Sistemes d'Informació</t>
  </si>
  <si>
    <t>Cap del Servei de Transició Energètica</t>
  </si>
  <si>
    <t>Cap del Servei de Transparència i Bon Govern</t>
  </si>
  <si>
    <t xml:space="preserve">Cap Programa   </t>
  </si>
  <si>
    <t>Director/a de l'Arxiu Històric i del Museu d'Història de Sabadell</t>
  </si>
  <si>
    <t>Director/a del Museu d'Art de Sabadell</t>
  </si>
  <si>
    <t>Director Escola Mpal. de Música i Conservatori</t>
  </si>
  <si>
    <t>Director Escola Illa</t>
  </si>
  <si>
    <t>Intendent</t>
  </si>
  <si>
    <t>Inspector/a de Policia</t>
  </si>
  <si>
    <t>Cap de Prevenció de Riscos Laborals</t>
  </si>
  <si>
    <t xml:space="preserve">Cap de Secció    </t>
  </si>
  <si>
    <t>Cap de Suport al Gabinet de l'Alcaldia</t>
  </si>
  <si>
    <t>Cap Negociat Tècnic</t>
  </si>
  <si>
    <t>Cap Negociat Administratiu</t>
  </si>
  <si>
    <t>Cap d'Agutzileria i Notificacions</t>
  </si>
  <si>
    <t>Cap Equipament</t>
  </si>
  <si>
    <t>Cap Unitat</t>
  </si>
  <si>
    <t>Cap de Protocol</t>
  </si>
  <si>
    <t>Coordinador/a de Districtes</t>
  </si>
  <si>
    <t>Cap Brigades</t>
  </si>
  <si>
    <t>Cap Oficina</t>
  </si>
  <si>
    <t>Sotsinspector/a</t>
  </si>
  <si>
    <t>Sergent/a</t>
  </si>
  <si>
    <t>Caporal</t>
  </si>
  <si>
    <t>LLOCS DE TREBALL BASE</t>
  </si>
  <si>
    <t>Inspector/a Tributari/ària</t>
  </si>
  <si>
    <t>Lletrat/da de Defensa Judicial</t>
  </si>
  <si>
    <t>Tècnic/a Superior Arquitecte (DO)</t>
  </si>
  <si>
    <t>Tècnic/a Superior Enginyer (DO)</t>
  </si>
  <si>
    <t>Delegat/da de Protecció de Dades i e-Administració</t>
  </si>
  <si>
    <t>Responsable d'Equip</t>
  </si>
  <si>
    <t>Responsable de Projectes</t>
  </si>
  <si>
    <t>Responsable de Projectes Corporatius de Tecnologia</t>
  </si>
  <si>
    <t>Responsable de Xarxes i Comunicacions Informàtiques</t>
  </si>
  <si>
    <t>Pedagog/a</t>
  </si>
  <si>
    <t>Secretari/ària Acadèmic/a</t>
  </si>
  <si>
    <t>Cap d'Estudis</t>
  </si>
  <si>
    <t>Cap de Departament</t>
  </si>
  <si>
    <t>Coordinador/a d'Activitats</t>
  </si>
  <si>
    <t>Professor/a</t>
  </si>
  <si>
    <t>Tècnic/a Administració General</t>
  </si>
  <si>
    <t>Tècnic/a d'Anàlisi de Dades i Gestió</t>
  </si>
  <si>
    <t>Tècnic/a de Comunicació Transmèdia - Community Manager</t>
  </si>
  <si>
    <t>Tècnic/a Superior Arquitecte</t>
  </si>
  <si>
    <t>Tècnic/a Superior Arxius</t>
  </si>
  <si>
    <t>Tècnic/a Superior Assessorament i Intermediació de l'Habitatge</t>
  </si>
  <si>
    <t>Tècnic/a Superior Assessoria Lingüística</t>
  </si>
  <si>
    <t>Tècnic/a Superior Benestar Animal</t>
  </si>
  <si>
    <t>Tècnic/a Superior Difusor/a-Conservador/a</t>
  </si>
  <si>
    <t>Tècnic/a Superior en Dret</t>
  </si>
  <si>
    <t>Tècnic/a Superior en Dret, espec.Dret Local</t>
  </si>
  <si>
    <t>Tècnic/a Superior en Dret, espec.Dret Urbanístic</t>
  </si>
  <si>
    <t>Tècnic/a Superior en Dret, espec.Funció Pública i Rel.lab.</t>
  </si>
  <si>
    <t>Tècnic/a Superior en Economia</t>
  </si>
  <si>
    <t>Tècnic/a Superior en Educació</t>
  </si>
  <si>
    <t>Tècnic/a Superior Enginyer</t>
  </si>
  <si>
    <t>Tècnic/a Superior Enginyer, esp. Agronomia</t>
  </si>
  <si>
    <t>Tècnic/a Superior Enginyer, esp. Camins, Canals i Ports</t>
  </si>
  <si>
    <t>Tècnic/a Superior Gestió</t>
  </si>
  <si>
    <t>Tècnic/a Superior Medi Ambient</t>
  </si>
  <si>
    <t>Tècnic/a Superior Medicina-Promoció Salut</t>
  </si>
  <si>
    <t>Tècnic/a Superior Organització</t>
  </si>
  <si>
    <t>Tècnic/a Superior Periodisme</t>
  </si>
  <si>
    <t>Tècnic/a Superior Protecció Civil</t>
  </si>
  <si>
    <t>Tècnic/a Superior Psicòleg</t>
  </si>
  <si>
    <t>Tècnic/a Superior Psicòleg-Atenció a la Dona</t>
  </si>
  <si>
    <t>Tècnic/a Superior Psicòleg-EAIA</t>
  </si>
  <si>
    <t>Tècnic/a Superior Psicòleg-Promoció Salut</t>
  </si>
  <si>
    <t>Tècnic/a Superior Psicòleg-RRHH</t>
  </si>
  <si>
    <t>Tècnic/a Superior Química-Protecció Salut</t>
  </si>
  <si>
    <t>Tècnic/a Superior Recursos Humans i Desenvolupament</t>
  </si>
  <si>
    <t>Tècnic/a Superior Salut Pública-Promoció Salut</t>
  </si>
  <si>
    <t>Tècnic/a Superior Salut Pública-Protecció Salut</t>
  </si>
  <si>
    <t>Tècnic/a Superior Sostenibilitat</t>
  </si>
  <si>
    <t>Referent Comunitari/ària</t>
  </si>
  <si>
    <t>Responsable Tècnic/a d'Instal·lacions Esportives</t>
  </si>
  <si>
    <t>Tècnic/a de Prevenció</t>
  </si>
  <si>
    <t>Tècnic/a Mitjà/na Arquitecte (DO)</t>
  </si>
  <si>
    <t>Tècnic/a Mitjà/na Enginyer (DO)</t>
  </si>
  <si>
    <t>Tècnic/a Mitjà/ana Arquitecte</t>
  </si>
  <si>
    <t>Tècnic/a Mitjà/ana Enginyer</t>
  </si>
  <si>
    <t>Tècnic/a Mitjà/ana Enginyer, esp. Agronomia</t>
  </si>
  <si>
    <t>Tècnic/a Mitjà/ana Enginyer, esp. Electricitat</t>
  </si>
  <si>
    <t>Tècnic/a Mitjà/ana Enginyer, esp. Llicències Activitats</t>
  </si>
  <si>
    <t>Tècnic/a Mitjà/ana Enginyer, esp. Obres Públiques</t>
  </si>
  <si>
    <t>Tècnic/a Mitjà/ana Enginyeria, esp. Topografia</t>
  </si>
  <si>
    <t>Tècnic/a Mitjà/ana Enginyer Industrial</t>
  </si>
  <si>
    <t>Analista Informàtic/a</t>
  </si>
  <si>
    <t>Educador/a Social</t>
  </si>
  <si>
    <t>Mediador/a Comunitari/ària</t>
  </si>
  <si>
    <t>Tècnic/a d'Anàlisi de Dades</t>
  </si>
  <si>
    <t>Tècnic/a de Cooperació</t>
  </si>
  <si>
    <t>Tècnic/a d'Orientació</t>
  </si>
  <si>
    <t>Tècnic/a Mitjà/ana Acollida</t>
  </si>
  <si>
    <t>Tècnic/a Mitjà/ana Atenció a Persones amb Discapacitat</t>
  </si>
  <si>
    <t>Tècnic/a Mitjà/ana Comunicació</t>
  </si>
  <si>
    <t>Tècnic/a Mitjà/ana Cultura</t>
  </si>
  <si>
    <t>Tècnic/a Mitjà/ana Economia</t>
  </si>
  <si>
    <t>Tècnic/a Mitjà/ana Educació</t>
  </si>
  <si>
    <t>Tècnic/a Mitjà/ana Especialista</t>
  </si>
  <si>
    <t>Tècnic/a Mitjà/ana Gestió</t>
  </si>
  <si>
    <t>Tècnic/a Mitjà/ana Gestió Documental</t>
  </si>
  <si>
    <t>Tècnic/a Mitjà/ana Gestió Tributària</t>
  </si>
  <si>
    <t>Tècnic/a Mitjà/ana Immigració i Igualtat</t>
  </si>
  <si>
    <t>Tècnic/a Mitjà/ana Intervenció Comunitària</t>
  </si>
  <si>
    <t>Tècnic/a Mitjà/ana Intervenció i Dinamització Comunitària</t>
  </si>
  <si>
    <t>Tècnic/a Mitjà/ana Medi Ambient</t>
  </si>
  <si>
    <t>Tècnic/a Mitjà/ana Mediador/a Cultural del col·lectiu Magrebí</t>
  </si>
  <si>
    <t>Tècnic/a Mitjà/ana Ordenació Comercial</t>
  </si>
  <si>
    <t>Tècnic/a Mitjà/ana Polítiques Migratòries</t>
  </si>
  <si>
    <t>Tècnic/a Mitjà/ana Promoció Econòmica</t>
  </si>
  <si>
    <t>Tècnic/a Mitjà/ana Promoció Salut</t>
  </si>
  <si>
    <t>Tècnic/a Mitjà/ana Promoció i Dinamització Comercial</t>
  </si>
  <si>
    <t>Tècnic/a Mitjà/ana Recursos Humans</t>
  </si>
  <si>
    <t>Tècnic/a Mitjà/ana Salut Pública</t>
  </si>
  <si>
    <t>Tècnic/a Mitjà/ana de Sistemes</t>
  </si>
  <si>
    <t>Tècnic/a Mitjà/ana Tecno. Informació i Comunicació</t>
  </si>
  <si>
    <t>Tècnic/a Mitjà/ana Turisme</t>
  </si>
  <si>
    <t>Treballador/a Social</t>
  </si>
  <si>
    <t xml:space="preserve">Responsable de Projectes Corporatius de Tecnologia </t>
  </si>
  <si>
    <t xml:space="preserve">Responsable Tècnic/a </t>
  </si>
  <si>
    <t>Inspector/a Auxiliar Tributari/ària</t>
  </si>
  <si>
    <t>Laborant/a de Laboratori</t>
  </si>
  <si>
    <t>Tècnic/a Auxiliar Recursos Humans</t>
  </si>
  <si>
    <t>Tècnic/a Auxiliar Topografia</t>
  </si>
  <si>
    <t>Informador/a-Tramitador/a</t>
  </si>
  <si>
    <t>Programador/a Informàtic/a</t>
  </si>
  <si>
    <t>Tècnic/a Auxiliar Animació i Integració Sociocultural</t>
  </si>
  <si>
    <t>Tècnic/a Auxiliar Arts Gràfiques</t>
  </si>
  <si>
    <t>Tècnic/a Auxiliar Biblioteca</t>
  </si>
  <si>
    <t xml:space="preserve">Tècnic/a Auxiliar Comerç </t>
  </si>
  <si>
    <t xml:space="preserve">Tècnic/a Auxiliar Consum </t>
  </si>
  <si>
    <t xml:space="preserve">Tècnic/a Auxiliar Gestió </t>
  </si>
  <si>
    <t>Tècnic/a Auxiliar Prevenció Riscos Laborals</t>
  </si>
  <si>
    <t>Tècnic/a Auxiliar de Sistemes</t>
  </si>
  <si>
    <t xml:space="preserve">Tècnic/a Auxiliar Turisme </t>
  </si>
  <si>
    <t>Tècnic/a de Convivència</t>
  </si>
  <si>
    <t>Delineant/a</t>
  </si>
  <si>
    <t>Tècnic/a Auxiliar Representació Gràfica d'Eines Municipals</t>
  </si>
  <si>
    <t>Agent Tributari/ària-caixer/a</t>
  </si>
  <si>
    <t>Administratiu/va</t>
  </si>
  <si>
    <t>Inspector/a</t>
  </si>
  <si>
    <t>Monitor/a</t>
  </si>
  <si>
    <t>Oficial Primera Jardiner</t>
  </si>
  <si>
    <t>Oficial Primera Manteniment</t>
  </si>
  <si>
    <t>Oficial Primera Mercats</t>
  </si>
  <si>
    <t>Tècnic/a Auxiliar</t>
  </si>
  <si>
    <t>Tècnic/a de Protocol</t>
  </si>
  <si>
    <t>Tècnic/a de Teatre</t>
  </si>
  <si>
    <t>Tècnic/a de Territori</t>
  </si>
  <si>
    <t>Secretari/ària de Direcció hab.nacional/síndic/defensa/OA</t>
  </si>
  <si>
    <t>Secretari/ària de Direcció regidor/director àrea</t>
  </si>
  <si>
    <t>Secretari/ària de Direcció tinent alcade dif.secretaries</t>
  </si>
  <si>
    <t>Secretari/ària de Direcció alcalde/tinent alcalde secretaria única</t>
  </si>
  <si>
    <t>Cap Tècnic</t>
  </si>
  <si>
    <t>Encarregat/da</t>
  </si>
  <si>
    <t>Agent Tributari/ària</t>
  </si>
  <si>
    <t>Auxiliar de Salut Pública</t>
  </si>
  <si>
    <t>Agent de policia</t>
  </si>
  <si>
    <t>Agent de policia en pràctiques</t>
  </si>
  <si>
    <t>Agent de policia en pràctiques-alumne</t>
  </si>
  <si>
    <t>--</t>
  </si>
  <si>
    <t>Auxiliar Informador/a-Tramitador/a</t>
  </si>
  <si>
    <t>Auxiliar de Topografia</t>
  </si>
  <si>
    <t>Tècnic/a Auxiliar de Teatre</t>
  </si>
  <si>
    <t>Auxiliar Alcaldia</t>
  </si>
  <si>
    <t>Auxiliar Administratiu/va</t>
  </si>
  <si>
    <t>Auxiliar de Laboratori</t>
  </si>
  <si>
    <t>Auxiliar Tècnic/a</t>
  </si>
  <si>
    <t>Cap de Colla</t>
  </si>
  <si>
    <t>Informador/a</t>
  </si>
  <si>
    <t>Mediador/a Cultural del col·lectiu Subsaharià</t>
  </si>
  <si>
    <t>Mediador/a Cultural del poble Gitano</t>
  </si>
  <si>
    <t>Supervisor/a</t>
  </si>
  <si>
    <t>Tècnic/a Auxiliar Reprografia</t>
  </si>
  <si>
    <t>Treballador/a Familiar</t>
  </si>
  <si>
    <t>Oficial Fuster</t>
  </si>
  <si>
    <t>Oficial Jardiner</t>
  </si>
  <si>
    <t xml:space="preserve">Oficial/a d'Oficis </t>
  </si>
  <si>
    <t>Oficial/a d'Oficis Reprografia</t>
  </si>
  <si>
    <t>Oficial Paleta</t>
  </si>
  <si>
    <t>Recepcionista</t>
  </si>
  <si>
    <t>Xofer/a</t>
  </si>
  <si>
    <t>Xofer/a Grua</t>
  </si>
  <si>
    <t>Auxiliar de Serveis SAC</t>
  </si>
  <si>
    <t>Subaltern/a-Notificador/a</t>
  </si>
  <si>
    <t>Adjunt/a Encarregat/da</t>
  </si>
  <si>
    <t>Operari/ària Especialitzat/da</t>
  </si>
  <si>
    <t>Operari/ària Grua</t>
  </si>
  <si>
    <t>Subaltern/a</t>
  </si>
  <si>
    <t>Operari/ària</t>
  </si>
  <si>
    <t>Operari/ària Neteja</t>
  </si>
  <si>
    <t>LLOCS DE PERSONAL EVENTUAL</t>
  </si>
  <si>
    <t>OCUPANT</t>
  </si>
  <si>
    <t>MENSUAL 100%</t>
  </si>
  <si>
    <t>DED,</t>
  </si>
  <si>
    <t>Assessor/a de Govern d'Alcaldia</t>
  </si>
  <si>
    <t>Aroa Arauzo Pérez</t>
  </si>
  <si>
    <t>Assessor/a de Govern de Presidència i Drets Socials</t>
  </si>
  <si>
    <t>Juan Ramon Reixach Quera</t>
  </si>
  <si>
    <t>Assessor/a de Govern de Desenvolupament Econòmic i Impuls Administratiu</t>
  </si>
  <si>
    <t>Tècnic/a Assessor/a de Grups Municipals del PSC</t>
  </si>
  <si>
    <t>Daniel Javier Vendrell Domínguez</t>
  </si>
  <si>
    <t>Tècnic/a Assessor/a de Grups Municipals d'ERC</t>
  </si>
  <si>
    <t>Marc Serrano Ossull</t>
  </si>
  <si>
    <t>Tècnic/a Assessor/a de Grups Municipals de la Crida</t>
  </si>
  <si>
    <t>Tècnic/a Assessor/a de Grups Municipals de Podemos</t>
  </si>
  <si>
    <t>Tècnic/a Assessor/a de Grups Municipals de Ciutadans</t>
  </si>
  <si>
    <t>Tècnic/a Assessor/a de Grups Municipals de Junts per Sabadell</t>
  </si>
  <si>
    <t>Assessor/a de Grups Municipals del PSC</t>
  </si>
  <si>
    <t>Alejandro Vallet Baena</t>
  </si>
  <si>
    <t>Assessor/a de Grups Municipals d'ERC</t>
  </si>
  <si>
    <t>Alejandro Callao Gómez</t>
  </si>
  <si>
    <t>Assessor/a de Grups Municipals de la Crida</t>
  </si>
  <si>
    <t>Sandra Alcaide Baeza</t>
  </si>
  <si>
    <t>Assessor/a de Grups Municipals de Podemos</t>
  </si>
  <si>
    <t>Assessor/a de Grups Municipals de Ciutadans</t>
  </si>
  <si>
    <t>Ramón García Fernández</t>
  </si>
  <si>
    <t>Assessor/a de Grups Municipals de Junts per Sabadell</t>
  </si>
  <si>
    <t>M. José Bustos Casado</t>
  </si>
  <si>
    <t>Síndic/a Municipal de Greuges</t>
  </si>
  <si>
    <t>Eva Abellan Costa</t>
  </si>
  <si>
    <t>Tècnic/a Auxiliar Acollida</t>
  </si>
  <si>
    <t>Cap del Servei de Revisió del POUM</t>
  </si>
  <si>
    <t>Oriol Vega Castellvi</t>
  </si>
  <si>
    <t>Assesor/a de Govern de Feminisme, Benestar Animal i Participació</t>
  </si>
  <si>
    <t>Sergio Salcedo Bermudez</t>
  </si>
  <si>
    <t>Raimon Pujol Santamaria</t>
  </si>
  <si>
    <t>Judith Alberich Caro</t>
  </si>
  <si>
    <t>Javier Garrido Molina</t>
  </si>
  <si>
    <t>Mónica Espinós Saiz</t>
  </si>
  <si>
    <t>Antonio Valenzuela Plaza</t>
  </si>
  <si>
    <t>Relació de Llocs de Treball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</si>
</sst>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2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trike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sz val="11"/>
      <color indexed="17"/>
      <name val="Arial"/>
      <family val="2"/>
    </font>
    <font>
      <sz val="11"/>
      <name val="Calibri"/>
      <family val="2"/>
    </font>
    <font>
      <sz val="11"/>
      <color indexed="23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11"/>
      <color rgb="FF00B050"/>
      <name val="Arial"/>
      <family val="2"/>
    </font>
    <font>
      <sz val="11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3" applyNumberFormat="1" applyFont="1" applyFill="1" applyBorder="1" applyAlignment="1" applyProtection="1">
      <alignment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/>
      <protection/>
    </xf>
    <xf numFmtId="2" fontId="3" fillId="0" borderId="0" xfId="53" applyNumberFormat="1" applyFont="1" applyFill="1" applyBorder="1" applyAlignment="1" applyProtection="1">
      <alignment/>
      <protection/>
    </xf>
    <xf numFmtId="164" fontId="3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wrapText="1"/>
      <protection/>
    </xf>
    <xf numFmtId="0" fontId="5" fillId="0" borderId="0" xfId="53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/>
    </xf>
    <xf numFmtId="0" fontId="4" fillId="34" borderId="12" xfId="52" applyFont="1" applyFill="1" applyBorder="1" applyAlignment="1">
      <alignment horizontal="center" vertical="center"/>
      <protection/>
    </xf>
    <xf numFmtId="4" fontId="4" fillId="34" borderId="12" xfId="52" applyNumberFormat="1" applyFont="1" applyFill="1" applyBorder="1" applyAlignment="1">
      <alignment horizontal="center" vertical="center"/>
      <protection/>
    </xf>
    <xf numFmtId="4" fontId="4" fillId="0" borderId="0" xfId="53" applyNumberFormat="1" applyFont="1" applyFill="1" applyBorder="1" applyAlignment="1" applyProtection="1">
      <alignment horizontal="center"/>
      <protection/>
    </xf>
    <xf numFmtId="4" fontId="0" fillId="0" borderId="0" xfId="52" applyNumberFormat="1" applyFont="1" applyBorder="1" applyAlignment="1">
      <alignment horizontal="center"/>
      <protection/>
    </xf>
    <xf numFmtId="2" fontId="4" fillId="0" borderId="0" xfId="53" applyNumberFormat="1" applyFont="1" applyFill="1" applyBorder="1" applyAlignment="1" applyProtection="1">
      <alignment horizontal="center"/>
      <protection/>
    </xf>
    <xf numFmtId="164" fontId="4" fillId="0" borderId="0" xfId="53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3" xfId="52" applyNumberFormat="1" applyFont="1" applyFill="1" applyBorder="1" applyAlignment="1">
      <alignment horizontal="right"/>
      <protection/>
    </xf>
    <xf numFmtId="4" fontId="3" fillId="0" borderId="14" xfId="52" applyNumberFormat="1" applyFont="1" applyFill="1" applyBorder="1" applyAlignment="1">
      <alignment horizontal="right"/>
      <protection/>
    </xf>
    <xf numFmtId="4" fontId="3" fillId="0" borderId="15" xfId="52" applyNumberFormat="1" applyFont="1" applyFill="1" applyBorder="1" applyAlignment="1">
      <alignment horizontal="right"/>
      <protection/>
    </xf>
    <xf numFmtId="4" fontId="3" fillId="0" borderId="0" xfId="53" applyNumberFormat="1" applyFont="1" applyFill="1" applyBorder="1" applyAlignment="1" applyProtection="1">
      <alignment horizontal="right"/>
      <protection/>
    </xf>
    <xf numFmtId="4" fontId="3" fillId="0" borderId="16" xfId="52" applyNumberFormat="1" applyFont="1" applyFill="1" applyBorder="1" applyAlignment="1">
      <alignment horizontal="right"/>
      <protection/>
    </xf>
    <xf numFmtId="0" fontId="4" fillId="35" borderId="0" xfId="53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3" fillId="0" borderId="17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right"/>
      <protection/>
    </xf>
    <xf numFmtId="4" fontId="3" fillId="0" borderId="19" xfId="52" applyNumberFormat="1" applyFont="1" applyFill="1" applyBorder="1" applyAlignment="1">
      <alignment horizontal="right"/>
      <protection/>
    </xf>
    <xf numFmtId="4" fontId="3" fillId="0" borderId="20" xfId="52" applyNumberFormat="1" applyFont="1" applyFill="1" applyBorder="1" applyAlignment="1">
      <alignment horizontal="right"/>
      <protection/>
    </xf>
    <xf numFmtId="0" fontId="3" fillId="0" borderId="0" xfId="53" applyNumberFormat="1" applyFont="1" applyFill="1" applyBorder="1" applyAlignment="1" applyProtection="1">
      <alignment horizontal="right"/>
      <protection/>
    </xf>
    <xf numFmtId="0" fontId="6" fillId="0" borderId="0" xfId="52" applyFont="1" applyBorder="1" applyAlignment="1">
      <alignment horizontal="center"/>
      <protection/>
    </xf>
    <xf numFmtId="3" fontId="7" fillId="0" borderId="0" xfId="52" applyNumberFormat="1" applyFont="1" applyBorder="1">
      <alignment/>
      <protection/>
    </xf>
    <xf numFmtId="4" fontId="7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8" fillId="35" borderId="0" xfId="52" applyFont="1" applyFill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4" fontId="3" fillId="0" borderId="0" xfId="53" applyNumberFormat="1" applyFont="1" applyFill="1" applyBorder="1" applyAlignment="1" applyProtection="1">
      <alignment/>
      <protection/>
    </xf>
    <xf numFmtId="0" fontId="9" fillId="0" borderId="0" xfId="52" applyFont="1" applyBorder="1" applyAlignment="1">
      <alignment horizontal="center"/>
      <protection/>
    </xf>
    <xf numFmtId="44" fontId="3" fillId="0" borderId="0" xfId="49" applyFont="1" applyBorder="1" applyAlignment="1">
      <alignment/>
    </xf>
    <xf numFmtId="0" fontId="7" fillId="35" borderId="0" xfId="52" applyFont="1" applyFill="1" applyBorder="1">
      <alignment/>
      <protection/>
    </xf>
    <xf numFmtId="0" fontId="10" fillId="35" borderId="0" xfId="52" applyFont="1" applyFill="1" applyBorder="1" applyAlignment="1">
      <alignment horizontal="center"/>
      <protection/>
    </xf>
    <xf numFmtId="17" fontId="8" fillId="35" borderId="0" xfId="52" applyNumberFormat="1" applyFont="1" applyFill="1" applyBorder="1" applyAlignment="1" quotePrefix="1">
      <alignment horizontal="center"/>
      <protection/>
    </xf>
    <xf numFmtId="0" fontId="8" fillId="0" borderId="0" xfId="52" applyFont="1" applyBorder="1" applyAlignment="1">
      <alignment horizontal="center"/>
      <protection/>
    </xf>
    <xf numFmtId="17" fontId="8" fillId="0" borderId="0" xfId="52" applyNumberFormat="1" applyFont="1" applyBorder="1" applyAlignment="1" quotePrefix="1">
      <alignment horizontal="center"/>
      <protection/>
    </xf>
    <xf numFmtId="0" fontId="51" fillId="0" borderId="18" xfId="53" applyNumberFormat="1" applyFont="1" applyFill="1" applyBorder="1" applyAlignment="1" applyProtection="1">
      <alignment horizontal="center"/>
      <protection/>
    </xf>
    <xf numFmtId="0" fontId="51" fillId="0" borderId="18" xfId="53" applyNumberFormat="1" applyFont="1" applyFill="1" applyBorder="1" applyAlignment="1" applyProtection="1">
      <alignment/>
      <protection/>
    </xf>
    <xf numFmtId="0" fontId="51" fillId="0" borderId="18" xfId="53" applyNumberFormat="1" applyFont="1" applyFill="1" applyBorder="1" applyAlignment="1" applyProtection="1" quotePrefix="1">
      <alignment horizontal="center"/>
      <protection/>
    </xf>
    <xf numFmtId="0" fontId="52" fillId="0" borderId="18" xfId="53" applyNumberFormat="1" applyFont="1" applyFill="1" applyBorder="1" applyAlignment="1" applyProtection="1">
      <alignment/>
      <protection/>
    </xf>
    <xf numFmtId="1" fontId="4" fillId="0" borderId="0" xfId="52" applyNumberFormat="1" applyFont="1" applyFill="1" applyBorder="1" applyAlignment="1">
      <alignment horizontal="center"/>
      <protection/>
    </xf>
    <xf numFmtId="4" fontId="52" fillId="0" borderId="18" xfId="53" applyNumberFormat="1" applyFont="1" applyFill="1" applyBorder="1" applyAlignment="1" applyProtection="1">
      <alignment/>
      <protection/>
    </xf>
    <xf numFmtId="0" fontId="53" fillId="0" borderId="0" xfId="53" applyNumberFormat="1" applyFont="1" applyFill="1" applyBorder="1" applyAlignment="1" applyProtection="1">
      <alignment horizontal="right"/>
      <protection/>
    </xf>
    <xf numFmtId="0" fontId="53" fillId="0" borderId="0" xfId="53" applyNumberFormat="1" applyFont="1" applyFill="1" applyBorder="1" applyAlignment="1" applyProtection="1">
      <alignment/>
      <protection/>
    </xf>
    <xf numFmtId="1" fontId="4" fillId="0" borderId="0" xfId="52" applyNumberFormat="1" applyFont="1" applyBorder="1" applyAlignment="1">
      <alignment horizontal="center"/>
      <protection/>
    </xf>
    <xf numFmtId="1" fontId="11" fillId="0" borderId="0" xfId="52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" fontId="3" fillId="0" borderId="22" xfId="52" applyNumberFormat="1" applyFont="1" applyFill="1" applyBorder="1" applyAlignment="1">
      <alignment horizontal="right"/>
      <protection/>
    </xf>
    <xf numFmtId="4" fontId="3" fillId="0" borderId="23" xfId="52" applyNumberFormat="1" applyFont="1" applyFill="1" applyBorder="1" applyAlignment="1">
      <alignment horizontal="right"/>
      <protection/>
    </xf>
    <xf numFmtId="4" fontId="3" fillId="0" borderId="24" xfId="52" applyNumberFormat="1" applyFont="1" applyFill="1" applyBorder="1" applyAlignment="1">
      <alignment horizontal="right"/>
      <protection/>
    </xf>
    <xf numFmtId="4" fontId="3" fillId="0" borderId="25" xfId="52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3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7" xfId="0" applyFont="1" applyFill="1" applyBorder="1" applyAlignment="1">
      <alignment horizontal="center"/>
    </xf>
    <xf numFmtId="4" fontId="53" fillId="0" borderId="18" xfId="52" applyNumberFormat="1" applyFont="1" applyFill="1" applyBorder="1" applyAlignment="1">
      <alignment horizontal="right"/>
      <protection/>
    </xf>
    <xf numFmtId="2" fontId="53" fillId="0" borderId="0" xfId="53" applyNumberFormat="1" applyFont="1" applyFill="1" applyBorder="1" applyAlignment="1" applyProtection="1">
      <alignment/>
      <protection/>
    </xf>
    <xf numFmtId="164" fontId="53" fillId="0" borderId="0" xfId="53" applyNumberFormat="1" applyFont="1" applyFill="1" applyBorder="1" applyAlignment="1" applyProtection="1">
      <alignment/>
      <protection/>
    </xf>
    <xf numFmtId="0" fontId="3" fillId="36" borderId="21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" fillId="37" borderId="12" xfId="52" applyFont="1" applyFill="1" applyBorder="1" applyAlignment="1">
      <alignment horizontal="left" vertical="center" wrapText="1"/>
      <protection/>
    </xf>
    <xf numFmtId="4" fontId="4" fillId="0" borderId="11" xfId="52" applyNumberFormat="1" applyFont="1" applyFill="1" applyBorder="1" applyAlignment="1">
      <alignment vertical="center"/>
      <protection/>
    </xf>
    <xf numFmtId="4" fontId="4" fillId="37" borderId="12" xfId="52" applyNumberFormat="1" applyFont="1" applyFill="1" applyBorder="1" applyAlignment="1">
      <alignment horizontal="center" vertical="center"/>
      <protection/>
    </xf>
    <xf numFmtId="4" fontId="4" fillId="0" borderId="12" xfId="52" applyNumberFormat="1" applyFont="1" applyFill="1" applyBorder="1" applyAlignment="1">
      <alignment horizontal="center" vertical="center"/>
      <protection/>
    </xf>
    <xf numFmtId="0" fontId="51" fillId="0" borderId="0" xfId="53" applyNumberFormat="1" applyFont="1" applyFill="1" applyBorder="1" applyAlignment="1" applyProtection="1">
      <alignment horizontal="center"/>
      <protection/>
    </xf>
    <xf numFmtId="9" fontId="51" fillId="0" borderId="0" xfId="53" applyNumberFormat="1" applyFont="1" applyFill="1" applyBorder="1" applyAlignment="1" applyProtection="1">
      <alignment horizontal="center"/>
      <protection/>
    </xf>
    <xf numFmtId="0" fontId="51" fillId="0" borderId="0" xfId="53" applyNumberFormat="1" applyFont="1" applyFill="1" applyBorder="1" applyAlignment="1" applyProtection="1">
      <alignment/>
      <protection/>
    </xf>
    <xf numFmtId="0" fontId="51" fillId="0" borderId="0" xfId="53" applyNumberFormat="1" applyFont="1" applyFill="1" applyBorder="1" applyAlignment="1" applyProtection="1" quotePrefix="1">
      <alignment horizontal="center"/>
      <protection/>
    </xf>
    <xf numFmtId="0" fontId="52" fillId="0" borderId="0" xfId="53" applyNumberFormat="1" applyFont="1" applyFill="1" applyBorder="1" applyAlignment="1" applyProtection="1">
      <alignment/>
      <protection/>
    </xf>
    <xf numFmtId="4" fontId="52" fillId="0" borderId="0" xfId="53" applyNumberFormat="1" applyFont="1" applyFill="1" applyBorder="1" applyAlignment="1" applyProtection="1">
      <alignment/>
      <protection/>
    </xf>
    <xf numFmtId="0" fontId="3" fillId="36" borderId="12" xfId="52" applyFont="1" applyFill="1" applyBorder="1" applyAlignment="1">
      <alignment horizontal="left" vertical="center" wrapText="1"/>
      <protection/>
    </xf>
    <xf numFmtId="0" fontId="3" fillId="36" borderId="0" xfId="53" applyNumberFormat="1" applyFont="1" applyFill="1" applyBorder="1" applyAlignment="1" applyProtection="1">
      <alignment horizontal="left" vertical="center"/>
      <protection/>
    </xf>
    <xf numFmtId="0" fontId="3" fillId="36" borderId="0" xfId="53" applyNumberFormat="1" applyFont="1" applyFill="1" applyBorder="1" applyAlignment="1" applyProtection="1">
      <alignment horizontal="left" vertical="center" wrapText="1"/>
      <protection/>
    </xf>
    <xf numFmtId="10" fontId="51" fillId="0" borderId="18" xfId="53" applyNumberFormat="1" applyFont="1" applyFill="1" applyBorder="1" applyAlignment="1" applyProtection="1">
      <alignment horizontal="center"/>
      <protection/>
    </xf>
    <xf numFmtId="0" fontId="54" fillId="0" borderId="0" xfId="53" applyNumberFormat="1" applyFont="1" applyFill="1" applyBorder="1" applyAlignment="1" applyProtection="1">
      <alignment/>
      <protection/>
    </xf>
    <xf numFmtId="0" fontId="54" fillId="0" borderId="0" xfId="53" applyNumberFormat="1" applyFont="1" applyFill="1" applyBorder="1" applyAlignment="1" applyProtection="1">
      <alignment horizontal="center"/>
      <protection/>
    </xf>
    <xf numFmtId="44" fontId="54" fillId="0" borderId="0" xfId="53" applyNumberFormat="1" applyFont="1" applyFill="1" applyBorder="1" applyAlignment="1" applyProtection="1">
      <alignment/>
      <protection/>
    </xf>
    <xf numFmtId="44" fontId="33" fillId="38" borderId="12" xfId="0" applyNumberFormat="1" applyFont="1" applyFill="1" applyBorder="1" applyAlignment="1">
      <alignment horizontal="center"/>
    </xf>
    <xf numFmtId="44" fontId="33" fillId="38" borderId="12" xfId="49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 applyProtection="1">
      <alignment horizontal="left"/>
      <protection/>
    </xf>
    <xf numFmtId="4" fontId="4" fillId="38" borderId="0" xfId="49" applyNumberFormat="1" applyFont="1" applyFill="1" applyBorder="1" applyAlignment="1">
      <alignment/>
    </xf>
    <xf numFmtId="4" fontId="3" fillId="38" borderId="0" xfId="53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" fontId="3" fillId="39" borderId="17" xfId="52" applyNumberFormat="1" applyFont="1" applyFill="1" applyBorder="1" applyAlignment="1">
      <alignment horizontal="right"/>
      <protection/>
    </xf>
    <xf numFmtId="4" fontId="3" fillId="39" borderId="19" xfId="52" applyNumberFormat="1" applyFont="1" applyFill="1" applyBorder="1" applyAlignment="1">
      <alignment horizontal="right"/>
      <protection/>
    </xf>
    <xf numFmtId="4" fontId="3" fillId="36" borderId="12" xfId="52" applyNumberFormat="1" applyFont="1" applyFill="1" applyBorder="1" applyAlignment="1" quotePrefix="1">
      <alignment horizontal="center" vertical="center"/>
      <protection/>
    </xf>
    <xf numFmtId="0" fontId="3" fillId="36" borderId="0" xfId="53" applyNumberFormat="1" applyFont="1" applyFill="1" applyBorder="1" applyAlignment="1" applyProtection="1">
      <alignment horizontal="center" vertical="center"/>
      <protection/>
    </xf>
    <xf numFmtId="4" fontId="3" fillId="36" borderId="16" xfId="52" applyNumberFormat="1" applyFont="1" applyFill="1" applyBorder="1" applyAlignment="1">
      <alignment horizontal="right" vertical="center"/>
      <protection/>
    </xf>
    <xf numFmtId="4" fontId="3" fillId="36" borderId="12" xfId="52" applyNumberFormat="1" applyFont="1" applyFill="1" applyBorder="1" applyAlignment="1">
      <alignment horizontal="right" vertical="center"/>
      <protection/>
    </xf>
    <xf numFmtId="4" fontId="3" fillId="36" borderId="20" xfId="52" applyNumberFormat="1" applyFont="1" applyFill="1" applyBorder="1" applyAlignment="1">
      <alignment horizontal="right" vertical="center"/>
      <protection/>
    </xf>
    <xf numFmtId="4" fontId="3" fillId="36" borderId="25" xfId="52" applyNumberFormat="1" applyFont="1" applyFill="1" applyBorder="1" applyAlignment="1">
      <alignment horizontal="right" vertical="center"/>
      <protection/>
    </xf>
    <xf numFmtId="4" fontId="3" fillId="36" borderId="29" xfId="52" applyNumberFormat="1" applyFont="1" applyFill="1" applyBorder="1" applyAlignment="1">
      <alignment horizontal="right" vertical="center"/>
      <protection/>
    </xf>
    <xf numFmtId="0" fontId="3" fillId="36" borderId="30" xfId="53" applyNumberFormat="1" applyFont="1" applyFill="1" applyBorder="1" applyAlignment="1" applyProtection="1">
      <alignment horizontal="right" vertical="center"/>
      <protection/>
    </xf>
    <xf numFmtId="0" fontId="3" fillId="36" borderId="0" xfId="53" applyNumberFormat="1" applyFont="1" applyFill="1" applyBorder="1" applyAlignment="1" applyProtection="1">
      <alignment horizontal="right" vertical="center"/>
      <protection/>
    </xf>
    <xf numFmtId="4" fontId="3" fillId="36" borderId="31" xfId="52" applyNumberFormat="1" applyFont="1" applyFill="1" applyBorder="1" applyAlignment="1">
      <alignment horizontal="right" vertical="center"/>
      <protection/>
    </xf>
    <xf numFmtId="4" fontId="3" fillId="0" borderId="18" xfId="53" applyNumberFormat="1" applyFont="1" applyFill="1" applyBorder="1" applyAlignment="1" applyProtection="1">
      <alignment/>
      <protection/>
    </xf>
    <xf numFmtId="0" fontId="53" fillId="0" borderId="19" xfId="0" applyFont="1" applyFill="1" applyBorder="1" applyAlignment="1">
      <alignment horizontal="center"/>
    </xf>
    <xf numFmtId="0" fontId="3" fillId="39" borderId="22" xfId="0" applyFont="1" applyFill="1" applyBorder="1" applyAlignment="1">
      <alignment wrapText="1"/>
    </xf>
    <xf numFmtId="4" fontId="3" fillId="39" borderId="24" xfId="52" applyNumberFormat="1" applyFont="1" applyFill="1" applyBorder="1" applyAlignment="1">
      <alignment horizontal="right"/>
      <protection/>
    </xf>
    <xf numFmtId="0" fontId="5" fillId="34" borderId="32" xfId="53" applyNumberFormat="1" applyFont="1" applyFill="1" applyBorder="1" applyAlignment="1" applyProtection="1">
      <alignment horizontal="center" vertical="center" wrapText="1"/>
      <protection/>
    </xf>
    <xf numFmtId="0" fontId="5" fillId="34" borderId="33" xfId="53" applyNumberFormat="1" applyFont="1" applyFill="1" applyBorder="1" applyAlignment="1" applyProtection="1">
      <alignment horizontal="center" vertical="center" wrapText="1"/>
      <protection/>
    </xf>
    <xf numFmtId="0" fontId="5" fillId="34" borderId="34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6" fillId="0" borderId="11" xfId="52" applyFont="1" applyBorder="1" applyAlignment="1">
      <alignment horizontal="center"/>
      <protection/>
    </xf>
    <xf numFmtId="0" fontId="6" fillId="0" borderId="29" xfId="52" applyFont="1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3" fillId="0" borderId="38" xfId="0" applyFont="1" applyFill="1" applyBorder="1" applyAlignment="1">
      <alignment horizontal="left" vertical="top" wrapText="1"/>
    </xf>
    <xf numFmtId="0" fontId="53" fillId="0" borderId="35" xfId="0" applyFont="1" applyFill="1" applyBorder="1" applyAlignment="1">
      <alignment horizontal="left" vertical="top" wrapText="1"/>
    </xf>
    <xf numFmtId="0" fontId="53" fillId="0" borderId="36" xfId="0" applyFont="1" applyFill="1" applyBorder="1" applyAlignment="1">
      <alignment horizontal="left" vertical="top" wrapText="1"/>
    </xf>
    <xf numFmtId="4" fontId="3" fillId="36" borderId="11" xfId="52" applyNumberFormat="1" applyFont="1" applyFill="1" applyBorder="1" applyAlignment="1">
      <alignment horizontal="left" vertical="center"/>
      <protection/>
    </xf>
    <xf numFmtId="4" fontId="3" fillId="36" borderId="37" xfId="52" applyNumberFormat="1" applyFont="1" applyFill="1" applyBorder="1" applyAlignment="1">
      <alignment horizontal="left" vertical="center"/>
      <protection/>
    </xf>
    <xf numFmtId="9" fontId="3" fillId="36" borderId="12" xfId="52" applyNumberFormat="1" applyFont="1" applyFill="1" applyBorder="1" applyAlignment="1">
      <alignment horizontal="left" vertical="center"/>
      <protection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4" fillId="37" borderId="12" xfId="52" applyFont="1" applyFill="1" applyBorder="1" applyAlignment="1">
      <alignment horizontal="center" vertical="center"/>
      <protection/>
    </xf>
    <xf numFmtId="4" fontId="4" fillId="37" borderId="12" xfId="52" applyNumberFormat="1" applyFont="1" applyFill="1" applyBorder="1" applyAlignment="1">
      <alignment horizontal="center" vertical="center"/>
      <protection/>
    </xf>
    <xf numFmtId="9" fontId="3" fillId="36" borderId="11" xfId="52" applyNumberFormat="1" applyFont="1" applyFill="1" applyBorder="1" applyAlignment="1">
      <alignment horizontal="left" vertical="center"/>
      <protection/>
    </xf>
    <xf numFmtId="9" fontId="3" fillId="36" borderId="29" xfId="52" applyNumberFormat="1" applyFont="1" applyFill="1" applyBorder="1" applyAlignment="1">
      <alignment horizontal="left" vertical="center"/>
      <protection/>
    </xf>
    <xf numFmtId="9" fontId="3" fillId="36" borderId="37" xfId="52" applyNumberFormat="1" applyFont="1" applyFill="1" applyBorder="1" applyAlignment="1">
      <alignment horizontal="left" vertical="center"/>
      <protection/>
    </xf>
    <xf numFmtId="4" fontId="3" fillId="39" borderId="11" xfId="52" applyNumberFormat="1" applyFont="1" applyFill="1" applyBorder="1" applyAlignment="1">
      <alignment horizontal="left" vertical="center"/>
      <protection/>
    </xf>
    <xf numFmtId="4" fontId="3" fillId="39" borderId="37" xfId="52" applyNumberFormat="1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rlt_personalizat epsilo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1</xdr:col>
      <xdr:colOff>1247775</xdr:colOff>
      <xdr:row>3</xdr:row>
      <xdr:rowOff>38100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357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46.28125" style="2" customWidth="1"/>
    <col min="3" max="3" width="8.8515625" style="3" customWidth="1"/>
    <col min="4" max="4" width="7.57421875" style="4" customWidth="1"/>
    <col min="5" max="5" width="9.140625" style="4" customWidth="1"/>
    <col min="6" max="6" width="1.1484375" style="4" customWidth="1"/>
    <col min="7" max="8" width="9.140625" style="4" customWidth="1"/>
    <col min="9" max="9" width="10.140625" style="4" bestFit="1" customWidth="1"/>
    <col min="10" max="11" width="9.140625" style="4" customWidth="1"/>
    <col min="12" max="12" width="1.8515625" style="4" customWidth="1"/>
    <col min="13" max="13" width="11.421875" style="4" bestFit="1" customWidth="1"/>
    <col min="14" max="14" width="1.57421875" style="4" customWidth="1"/>
    <col min="15" max="15" width="10.140625" style="4" bestFit="1" customWidth="1"/>
    <col min="16" max="16" width="11.8515625" style="5" bestFit="1" customWidth="1"/>
    <col min="17" max="17" width="10.8515625" style="6" bestFit="1" customWidth="1"/>
    <col min="18" max="18" width="9.140625" style="4" customWidth="1"/>
    <col min="19" max="19" width="12.57421875" style="4" bestFit="1" customWidth="1"/>
    <col min="20" max="20" width="17.8515625" style="4" bestFit="1" customWidth="1"/>
    <col min="21" max="21" width="29.57421875" style="4" bestFit="1" customWidth="1"/>
    <col min="22" max="22" width="13.421875" style="4" bestFit="1" customWidth="1"/>
    <col min="23" max="23" width="27.28125" style="4" bestFit="1" customWidth="1"/>
    <col min="24" max="24" width="10.140625" style="4" hidden="1" customWidth="1"/>
    <col min="25" max="25" width="11.28125" style="4" hidden="1" customWidth="1"/>
    <col min="26" max="26" width="9.140625" style="4" hidden="1" customWidth="1"/>
    <col min="27" max="27" width="10.140625" style="4" hidden="1" customWidth="1"/>
    <col min="28" max="28" width="9.140625" style="4" hidden="1" customWidth="1"/>
    <col min="29" max="29" width="18.421875" style="4" hidden="1" customWidth="1"/>
    <col min="30" max="30" width="10.140625" style="4" hidden="1" customWidth="1"/>
    <col min="31" max="34" width="0" style="4" hidden="1" customWidth="1"/>
    <col min="35" max="16384" width="9.140625" style="4" customWidth="1"/>
  </cols>
  <sheetData>
    <row r="2" ht="14.25">
      <c r="A2" s="1"/>
    </row>
    <row r="5" ht="15.75" thickBot="1">
      <c r="B5" s="7"/>
    </row>
    <row r="6" spans="2:15" ht="18.75" thickBot="1">
      <c r="B6" s="131" t="s">
        <v>308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4" ht="18">
      <c r="B7" s="134"/>
      <c r="C7" s="134"/>
      <c r="D7" s="134"/>
    </row>
    <row r="8" spans="1:4" ht="18">
      <c r="A8" s="8"/>
      <c r="B8" s="8"/>
      <c r="C8" s="8"/>
      <c r="D8" s="8"/>
    </row>
    <row r="9" ht="15">
      <c r="B9" s="9" t="s">
        <v>0</v>
      </c>
    </row>
    <row r="10" spans="2:17" s="10" customFormat="1" ht="15">
      <c r="B10" s="11" t="s">
        <v>1</v>
      </c>
      <c r="C10" s="12" t="s">
        <v>2</v>
      </c>
      <c r="D10" s="12" t="s">
        <v>3</v>
      </c>
      <c r="E10" s="13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5"/>
      <c r="M10" s="14" t="s">
        <v>10</v>
      </c>
      <c r="N10" s="16"/>
      <c r="O10" s="14" t="s">
        <v>11</v>
      </c>
      <c r="P10" s="17"/>
      <c r="Q10" s="18"/>
    </row>
    <row r="11" spans="2:20" ht="15">
      <c r="B11" s="19" t="s">
        <v>12</v>
      </c>
      <c r="C11" s="20" t="s">
        <v>13</v>
      </c>
      <c r="D11" s="20">
        <v>30</v>
      </c>
      <c r="E11" s="21">
        <v>268</v>
      </c>
      <c r="G11" s="22">
        <f aca="true" t="shared" si="0" ref="G11:G74">VLOOKUP(C11,$R$12:$T$16,2,FALSE)</f>
        <v>1288.31</v>
      </c>
      <c r="H11" s="23">
        <f aca="true" t="shared" si="1" ref="H11:H74">VLOOKUP(D11,$R$31:$T$60,2,FALSE)</f>
        <v>1125.3500000000001</v>
      </c>
      <c r="I11" s="23">
        <f aca="true" t="shared" si="2" ref="I11:I42">VLOOKUP(E11,$R$78:$AC$119,2,FALSE)</f>
        <v>60962.58</v>
      </c>
      <c r="J11" s="23">
        <f>ROUND(I11/14,2)</f>
        <v>4354.47</v>
      </c>
      <c r="K11" s="24">
        <f aca="true" t="shared" si="3" ref="K11:K74">VLOOKUP(C11,$R$12:$T$16,3,FALSE)</f>
        <v>795</v>
      </c>
      <c r="L11" s="25"/>
      <c r="M11" s="26">
        <f>+G11+H11+J11</f>
        <v>6768.13</v>
      </c>
      <c r="N11" s="25"/>
      <c r="O11" s="26">
        <f>+M11*14-2*G11+2*K11</f>
        <v>93767.20000000001</v>
      </c>
      <c r="R11" s="27" t="s">
        <v>14</v>
      </c>
      <c r="S11" s="27" t="s">
        <v>15</v>
      </c>
      <c r="T11" s="27" t="s">
        <v>16</v>
      </c>
    </row>
    <row r="12" spans="2:20" ht="15.75">
      <c r="B12" s="28" t="s">
        <v>17</v>
      </c>
      <c r="C12" s="29" t="s">
        <v>13</v>
      </c>
      <c r="D12" s="29">
        <v>30</v>
      </c>
      <c r="E12" s="30">
        <v>267</v>
      </c>
      <c r="G12" s="31">
        <f t="shared" si="0"/>
        <v>1288.31</v>
      </c>
      <c r="H12" s="32">
        <f t="shared" si="1"/>
        <v>1125.3500000000001</v>
      </c>
      <c r="I12" s="32">
        <f t="shared" si="2"/>
        <v>60962.58</v>
      </c>
      <c r="J12" s="32">
        <f aca="true" t="shared" si="4" ref="J12:J75">ROUND(I12/14,2)</f>
        <v>4354.47</v>
      </c>
      <c r="K12" s="33">
        <f t="shared" si="3"/>
        <v>795</v>
      </c>
      <c r="L12" s="25"/>
      <c r="M12" s="34">
        <f aca="true" t="shared" si="5" ref="M12:M75">+G12+H12+J12</f>
        <v>6768.13</v>
      </c>
      <c r="N12" s="25"/>
      <c r="O12" s="34">
        <f aca="true" t="shared" si="6" ref="O12:O75">+M12*14-2*G12+2*K12</f>
        <v>93767.20000000001</v>
      </c>
      <c r="R12" s="10" t="s">
        <v>13</v>
      </c>
      <c r="S12" s="108">
        <v>1288.31</v>
      </c>
      <c r="T12" s="109">
        <v>795</v>
      </c>
    </row>
    <row r="13" spans="2:20" ht="15.75">
      <c r="B13" s="28" t="s">
        <v>18</v>
      </c>
      <c r="C13" s="29" t="s">
        <v>13</v>
      </c>
      <c r="D13" s="29">
        <v>30</v>
      </c>
      <c r="E13" s="30">
        <v>266</v>
      </c>
      <c r="G13" s="31">
        <f t="shared" si="0"/>
        <v>1288.31</v>
      </c>
      <c r="H13" s="32">
        <f t="shared" si="1"/>
        <v>1125.3500000000001</v>
      </c>
      <c r="I13" s="32">
        <f t="shared" si="2"/>
        <v>53441.920000000006</v>
      </c>
      <c r="J13" s="32">
        <f t="shared" si="4"/>
        <v>3817.28</v>
      </c>
      <c r="K13" s="33">
        <f t="shared" si="3"/>
        <v>795</v>
      </c>
      <c r="L13" s="25"/>
      <c r="M13" s="34">
        <f t="shared" si="5"/>
        <v>6230.9400000000005</v>
      </c>
      <c r="N13" s="25"/>
      <c r="O13" s="34">
        <f t="shared" si="6"/>
        <v>86246.54000000001</v>
      </c>
      <c r="R13" s="10" t="s">
        <v>19</v>
      </c>
      <c r="S13" s="108">
        <v>1113.98</v>
      </c>
      <c r="T13" s="109">
        <v>812.45</v>
      </c>
    </row>
    <row r="14" spans="2:20" ht="15.75">
      <c r="B14" s="135" t="s">
        <v>20</v>
      </c>
      <c r="C14" s="29" t="s">
        <v>13</v>
      </c>
      <c r="D14" s="29">
        <v>27</v>
      </c>
      <c r="E14" s="30">
        <v>279</v>
      </c>
      <c r="G14" s="31">
        <f t="shared" si="0"/>
        <v>1288.31</v>
      </c>
      <c r="H14" s="32">
        <f t="shared" si="1"/>
        <v>924.48</v>
      </c>
      <c r="I14" s="32">
        <f t="shared" si="2"/>
        <v>27077.12</v>
      </c>
      <c r="J14" s="32">
        <f t="shared" si="4"/>
        <v>1934.08</v>
      </c>
      <c r="K14" s="33">
        <f t="shared" si="3"/>
        <v>795</v>
      </c>
      <c r="L14" s="25"/>
      <c r="M14" s="34">
        <f t="shared" si="5"/>
        <v>4146.87</v>
      </c>
      <c r="N14" s="25"/>
      <c r="O14" s="34">
        <f t="shared" si="6"/>
        <v>57069.56</v>
      </c>
      <c r="R14" s="10" t="s">
        <v>21</v>
      </c>
      <c r="S14" s="108">
        <v>836.41</v>
      </c>
      <c r="T14" s="109">
        <v>722.91</v>
      </c>
    </row>
    <row r="15" spans="2:20" ht="15.75">
      <c r="B15" s="136"/>
      <c r="C15" s="29" t="s">
        <v>19</v>
      </c>
      <c r="D15" s="29">
        <v>26</v>
      </c>
      <c r="E15" s="30">
        <v>279</v>
      </c>
      <c r="G15" s="31">
        <f t="shared" si="0"/>
        <v>1113.98</v>
      </c>
      <c r="H15" s="32">
        <f t="shared" si="1"/>
        <v>811.0799999999999</v>
      </c>
      <c r="I15" s="32">
        <f t="shared" si="2"/>
        <v>27077.12</v>
      </c>
      <c r="J15" s="32">
        <f t="shared" si="4"/>
        <v>1934.08</v>
      </c>
      <c r="K15" s="33">
        <f t="shared" si="3"/>
        <v>812.45</v>
      </c>
      <c r="L15" s="25"/>
      <c r="M15" s="34">
        <f t="shared" si="5"/>
        <v>3859.14</v>
      </c>
      <c r="N15" s="25"/>
      <c r="O15" s="34">
        <f t="shared" si="6"/>
        <v>53424.9</v>
      </c>
      <c r="R15" s="10" t="s">
        <v>22</v>
      </c>
      <c r="S15" s="108">
        <v>696.13</v>
      </c>
      <c r="T15" s="109">
        <v>689.78</v>
      </c>
    </row>
    <row r="16" spans="2:20" ht="15.75">
      <c r="B16" s="28" t="s">
        <v>23</v>
      </c>
      <c r="C16" s="29" t="s">
        <v>13</v>
      </c>
      <c r="D16" s="29">
        <v>30</v>
      </c>
      <c r="E16" s="30">
        <v>278</v>
      </c>
      <c r="G16" s="31">
        <f t="shared" si="0"/>
        <v>1288.31</v>
      </c>
      <c r="H16" s="32">
        <f t="shared" si="1"/>
        <v>1125.3500000000001</v>
      </c>
      <c r="I16" s="32">
        <f t="shared" si="2"/>
        <v>44454.90000000001</v>
      </c>
      <c r="J16" s="32">
        <f t="shared" si="4"/>
        <v>3175.35</v>
      </c>
      <c r="K16" s="33">
        <f t="shared" si="3"/>
        <v>795</v>
      </c>
      <c r="L16" s="25"/>
      <c r="M16" s="34">
        <f t="shared" si="5"/>
        <v>5589.01</v>
      </c>
      <c r="N16" s="25"/>
      <c r="O16" s="34">
        <f t="shared" si="6"/>
        <v>77259.52</v>
      </c>
      <c r="R16" s="10" t="s">
        <v>24</v>
      </c>
      <c r="S16" s="108">
        <v>637.14</v>
      </c>
      <c r="T16" s="109">
        <v>637.14</v>
      </c>
    </row>
    <row r="17" spans="2:15" ht="14.25">
      <c r="B17" s="28" t="s">
        <v>25</v>
      </c>
      <c r="C17" s="29" t="s">
        <v>13</v>
      </c>
      <c r="D17" s="29">
        <v>30</v>
      </c>
      <c r="E17" s="30">
        <v>278</v>
      </c>
      <c r="G17" s="31">
        <f t="shared" si="0"/>
        <v>1288.31</v>
      </c>
      <c r="H17" s="32">
        <f t="shared" si="1"/>
        <v>1125.3500000000001</v>
      </c>
      <c r="I17" s="32">
        <f t="shared" si="2"/>
        <v>44454.90000000001</v>
      </c>
      <c r="J17" s="32">
        <f t="shared" si="4"/>
        <v>3175.35</v>
      </c>
      <c r="K17" s="33">
        <f t="shared" si="3"/>
        <v>795</v>
      </c>
      <c r="L17" s="25"/>
      <c r="M17" s="34">
        <f t="shared" si="5"/>
        <v>5589.01</v>
      </c>
      <c r="N17" s="25"/>
      <c r="O17" s="34">
        <f t="shared" si="6"/>
        <v>77259.52</v>
      </c>
    </row>
    <row r="18" spans="1:15" ht="14.25">
      <c r="A18" s="35"/>
      <c r="B18" s="135" t="s">
        <v>26</v>
      </c>
      <c r="C18" s="29" t="s">
        <v>13</v>
      </c>
      <c r="D18" s="29">
        <v>30</v>
      </c>
      <c r="E18" s="30">
        <v>280</v>
      </c>
      <c r="G18" s="31">
        <f t="shared" si="0"/>
        <v>1288.31</v>
      </c>
      <c r="H18" s="32">
        <f t="shared" si="1"/>
        <v>1125.3500000000001</v>
      </c>
      <c r="I18" s="32">
        <f t="shared" si="2"/>
        <v>41790.700000000004</v>
      </c>
      <c r="J18" s="32">
        <f t="shared" si="4"/>
        <v>2985.05</v>
      </c>
      <c r="K18" s="33">
        <f t="shared" si="3"/>
        <v>795</v>
      </c>
      <c r="L18" s="25"/>
      <c r="M18" s="34">
        <f t="shared" si="5"/>
        <v>5398.71</v>
      </c>
      <c r="N18" s="25"/>
      <c r="O18" s="34">
        <f t="shared" si="6"/>
        <v>74595.32</v>
      </c>
    </row>
    <row r="19" spans="1:15" ht="14.25">
      <c r="A19" s="35"/>
      <c r="B19" s="136"/>
      <c r="C19" s="29" t="s">
        <v>19</v>
      </c>
      <c r="D19" s="29">
        <v>26</v>
      </c>
      <c r="E19" s="30">
        <v>280</v>
      </c>
      <c r="G19" s="31">
        <f t="shared" si="0"/>
        <v>1113.98</v>
      </c>
      <c r="H19" s="32">
        <f t="shared" si="1"/>
        <v>811.0799999999999</v>
      </c>
      <c r="I19" s="32">
        <f t="shared" si="2"/>
        <v>41790.700000000004</v>
      </c>
      <c r="J19" s="32">
        <f t="shared" si="4"/>
        <v>2985.05</v>
      </c>
      <c r="K19" s="33">
        <f t="shared" si="3"/>
        <v>812.45</v>
      </c>
      <c r="L19" s="25"/>
      <c r="M19" s="34">
        <f t="shared" si="5"/>
        <v>4910.110000000001</v>
      </c>
      <c r="N19" s="25"/>
      <c r="O19" s="34">
        <f t="shared" si="6"/>
        <v>68138.48</v>
      </c>
    </row>
    <row r="20" spans="1:15" ht="14.25">
      <c r="A20" s="35"/>
      <c r="B20" s="135" t="s">
        <v>27</v>
      </c>
      <c r="C20" s="29" t="s">
        <v>13</v>
      </c>
      <c r="D20" s="29">
        <v>30</v>
      </c>
      <c r="E20" s="30">
        <v>280</v>
      </c>
      <c r="G20" s="31">
        <f t="shared" si="0"/>
        <v>1288.31</v>
      </c>
      <c r="H20" s="32">
        <f t="shared" si="1"/>
        <v>1125.3500000000001</v>
      </c>
      <c r="I20" s="32">
        <f t="shared" si="2"/>
        <v>41790.700000000004</v>
      </c>
      <c r="J20" s="32">
        <f t="shared" si="4"/>
        <v>2985.05</v>
      </c>
      <c r="K20" s="33">
        <f t="shared" si="3"/>
        <v>795</v>
      </c>
      <c r="L20" s="25"/>
      <c r="M20" s="34">
        <f t="shared" si="5"/>
        <v>5398.71</v>
      </c>
      <c r="N20" s="25"/>
      <c r="O20" s="34">
        <f t="shared" si="6"/>
        <v>74595.32</v>
      </c>
    </row>
    <row r="21" spans="1:15" ht="14.25">
      <c r="A21" s="35"/>
      <c r="B21" s="136"/>
      <c r="C21" s="29" t="s">
        <v>19</v>
      </c>
      <c r="D21" s="29">
        <v>26</v>
      </c>
      <c r="E21" s="30">
        <v>280</v>
      </c>
      <c r="G21" s="31">
        <f t="shared" si="0"/>
        <v>1113.98</v>
      </c>
      <c r="H21" s="32">
        <f t="shared" si="1"/>
        <v>811.0799999999999</v>
      </c>
      <c r="I21" s="32">
        <f t="shared" si="2"/>
        <v>41790.700000000004</v>
      </c>
      <c r="J21" s="32">
        <f t="shared" si="4"/>
        <v>2985.05</v>
      </c>
      <c r="K21" s="33">
        <f t="shared" si="3"/>
        <v>812.45</v>
      </c>
      <c r="L21" s="25"/>
      <c r="M21" s="34">
        <f t="shared" si="5"/>
        <v>4910.110000000001</v>
      </c>
      <c r="N21" s="25"/>
      <c r="O21" s="34">
        <f t="shared" si="6"/>
        <v>68138.48</v>
      </c>
    </row>
    <row r="22" spans="1:20" ht="15">
      <c r="A22" s="35"/>
      <c r="B22" s="135" t="s">
        <v>29</v>
      </c>
      <c r="C22" s="29" t="s">
        <v>13</v>
      </c>
      <c r="D22" s="29">
        <v>30</v>
      </c>
      <c r="E22" s="30">
        <v>280</v>
      </c>
      <c r="G22" s="31">
        <f t="shared" si="0"/>
        <v>1288.31</v>
      </c>
      <c r="H22" s="32">
        <f t="shared" si="1"/>
        <v>1125.3500000000001</v>
      </c>
      <c r="I22" s="32">
        <f t="shared" si="2"/>
        <v>41790.700000000004</v>
      </c>
      <c r="J22" s="32">
        <f t="shared" si="4"/>
        <v>2985.05</v>
      </c>
      <c r="K22" s="33">
        <f t="shared" si="3"/>
        <v>795</v>
      </c>
      <c r="L22" s="25"/>
      <c r="M22" s="34">
        <f t="shared" si="5"/>
        <v>5398.71</v>
      </c>
      <c r="N22" s="25"/>
      <c r="O22" s="34">
        <f t="shared" si="6"/>
        <v>74595.32</v>
      </c>
      <c r="R22" s="36"/>
      <c r="S22" s="36"/>
      <c r="T22" s="36"/>
    </row>
    <row r="23" spans="1:20" ht="14.25">
      <c r="A23" s="35"/>
      <c r="B23" s="136"/>
      <c r="C23" s="29" t="s">
        <v>19</v>
      </c>
      <c r="D23" s="29">
        <v>26</v>
      </c>
      <c r="E23" s="30">
        <v>280</v>
      </c>
      <c r="G23" s="31">
        <f t="shared" si="0"/>
        <v>1113.98</v>
      </c>
      <c r="H23" s="32">
        <f t="shared" si="1"/>
        <v>811.0799999999999</v>
      </c>
      <c r="I23" s="32">
        <f t="shared" si="2"/>
        <v>41790.700000000004</v>
      </c>
      <c r="J23" s="32">
        <f t="shared" si="4"/>
        <v>2985.05</v>
      </c>
      <c r="K23" s="33">
        <f t="shared" si="3"/>
        <v>812.45</v>
      </c>
      <c r="L23" s="25"/>
      <c r="M23" s="34">
        <f t="shared" si="5"/>
        <v>4910.110000000001</v>
      </c>
      <c r="N23" s="25"/>
      <c r="O23" s="34">
        <f t="shared" si="6"/>
        <v>68138.48</v>
      </c>
      <c r="R23" s="37"/>
      <c r="S23" s="38"/>
      <c r="T23" s="39"/>
    </row>
    <row r="24" spans="1:20" ht="14.25">
      <c r="A24" s="35"/>
      <c r="B24" s="135" t="s">
        <v>30</v>
      </c>
      <c r="C24" s="29" t="s">
        <v>13</v>
      </c>
      <c r="D24" s="29">
        <v>30</v>
      </c>
      <c r="E24" s="30">
        <v>280</v>
      </c>
      <c r="G24" s="31">
        <f t="shared" si="0"/>
        <v>1288.31</v>
      </c>
      <c r="H24" s="32">
        <f t="shared" si="1"/>
        <v>1125.3500000000001</v>
      </c>
      <c r="I24" s="32">
        <f t="shared" si="2"/>
        <v>41790.700000000004</v>
      </c>
      <c r="J24" s="32">
        <f t="shared" si="4"/>
        <v>2985.05</v>
      </c>
      <c r="K24" s="33">
        <f t="shared" si="3"/>
        <v>795</v>
      </c>
      <c r="L24" s="25"/>
      <c r="M24" s="34">
        <f t="shared" si="5"/>
        <v>5398.71</v>
      </c>
      <c r="N24" s="25"/>
      <c r="O24" s="34">
        <f t="shared" si="6"/>
        <v>74595.32</v>
      </c>
      <c r="R24" s="37"/>
      <c r="S24" s="38"/>
      <c r="T24" s="39"/>
    </row>
    <row r="25" spans="1:18" ht="14.25">
      <c r="A25" s="35"/>
      <c r="B25" s="136"/>
      <c r="C25" s="29" t="s">
        <v>19</v>
      </c>
      <c r="D25" s="29">
        <v>26</v>
      </c>
      <c r="E25" s="30">
        <v>280</v>
      </c>
      <c r="G25" s="31">
        <f t="shared" si="0"/>
        <v>1113.98</v>
      </c>
      <c r="H25" s="32">
        <f t="shared" si="1"/>
        <v>811.0799999999999</v>
      </c>
      <c r="I25" s="32">
        <f t="shared" si="2"/>
        <v>41790.700000000004</v>
      </c>
      <c r="J25" s="32">
        <f t="shared" si="4"/>
        <v>2985.05</v>
      </c>
      <c r="K25" s="33">
        <f t="shared" si="3"/>
        <v>812.45</v>
      </c>
      <c r="L25" s="25"/>
      <c r="M25" s="34">
        <f t="shared" si="5"/>
        <v>4910.110000000001</v>
      </c>
      <c r="N25" s="25"/>
      <c r="O25" s="34">
        <f t="shared" si="6"/>
        <v>68138.48</v>
      </c>
      <c r="R25" s="39"/>
    </row>
    <row r="26" spans="1:20" ht="15">
      <c r="A26" s="35"/>
      <c r="B26" s="135" t="s">
        <v>31</v>
      </c>
      <c r="C26" s="29" t="s">
        <v>13</v>
      </c>
      <c r="D26" s="29">
        <v>27</v>
      </c>
      <c r="E26" s="30">
        <v>281</v>
      </c>
      <c r="G26" s="31">
        <f t="shared" si="0"/>
        <v>1288.31</v>
      </c>
      <c r="H26" s="32">
        <f t="shared" si="1"/>
        <v>924.48</v>
      </c>
      <c r="I26" s="32">
        <f t="shared" si="2"/>
        <v>40797.40000000001</v>
      </c>
      <c r="J26" s="32">
        <f t="shared" si="4"/>
        <v>2914.1</v>
      </c>
      <c r="K26" s="33">
        <f t="shared" si="3"/>
        <v>795</v>
      </c>
      <c r="L26" s="25"/>
      <c r="M26" s="34">
        <f t="shared" si="5"/>
        <v>5126.889999999999</v>
      </c>
      <c r="N26" s="25"/>
      <c r="O26" s="34">
        <f t="shared" si="6"/>
        <v>70789.84</v>
      </c>
      <c r="R26" s="137" t="s">
        <v>28</v>
      </c>
      <c r="S26" s="138"/>
      <c r="T26" s="139"/>
    </row>
    <row r="27" spans="1:20" ht="14.25">
      <c r="A27" s="35"/>
      <c r="B27" s="136"/>
      <c r="C27" s="29" t="s">
        <v>19</v>
      </c>
      <c r="D27" s="29">
        <v>26</v>
      </c>
      <c r="E27" s="30">
        <v>281</v>
      </c>
      <c r="G27" s="31">
        <f t="shared" si="0"/>
        <v>1113.98</v>
      </c>
      <c r="H27" s="32">
        <f t="shared" si="1"/>
        <v>811.0799999999999</v>
      </c>
      <c r="I27" s="32">
        <f t="shared" si="2"/>
        <v>40797.40000000001</v>
      </c>
      <c r="J27" s="32">
        <f t="shared" si="4"/>
        <v>2914.1</v>
      </c>
      <c r="K27" s="33">
        <f t="shared" si="3"/>
        <v>812.45</v>
      </c>
      <c r="L27" s="25"/>
      <c r="M27" s="34">
        <f t="shared" si="5"/>
        <v>4839.16</v>
      </c>
      <c r="N27" s="25"/>
      <c r="O27" s="34">
        <f t="shared" si="6"/>
        <v>67145.18</v>
      </c>
      <c r="R27" s="40" t="s">
        <v>32</v>
      </c>
      <c r="S27" s="40" t="s">
        <v>33</v>
      </c>
      <c r="T27" s="40" t="s">
        <v>34</v>
      </c>
    </row>
    <row r="28" spans="1:20" ht="14.25">
      <c r="A28" s="35"/>
      <c r="B28" s="135" t="s">
        <v>35</v>
      </c>
      <c r="C28" s="29" t="s">
        <v>13</v>
      </c>
      <c r="D28" s="29">
        <v>27</v>
      </c>
      <c r="E28" s="30">
        <v>281</v>
      </c>
      <c r="G28" s="31">
        <f t="shared" si="0"/>
        <v>1288.31</v>
      </c>
      <c r="H28" s="32">
        <f t="shared" si="1"/>
        <v>924.48</v>
      </c>
      <c r="I28" s="32">
        <f t="shared" si="2"/>
        <v>40797.40000000001</v>
      </c>
      <c r="J28" s="32">
        <f t="shared" si="4"/>
        <v>2914.1</v>
      </c>
      <c r="K28" s="33">
        <f t="shared" si="3"/>
        <v>795</v>
      </c>
      <c r="L28" s="25"/>
      <c r="M28" s="34">
        <f t="shared" si="5"/>
        <v>5126.889999999999</v>
      </c>
      <c r="N28" s="25"/>
      <c r="O28" s="34">
        <f t="shared" si="6"/>
        <v>70789.84</v>
      </c>
      <c r="R28" s="40"/>
      <c r="S28" s="40"/>
      <c r="T28" s="40"/>
    </row>
    <row r="29" spans="1:19" ht="14.25">
      <c r="A29" s="35"/>
      <c r="B29" s="136"/>
      <c r="C29" s="29" t="s">
        <v>19</v>
      </c>
      <c r="D29" s="29">
        <v>26</v>
      </c>
      <c r="E29" s="30">
        <v>281</v>
      </c>
      <c r="G29" s="31">
        <f t="shared" si="0"/>
        <v>1113.98</v>
      </c>
      <c r="H29" s="32">
        <f t="shared" si="1"/>
        <v>811.0799999999999</v>
      </c>
      <c r="I29" s="32">
        <f t="shared" si="2"/>
        <v>40797.40000000001</v>
      </c>
      <c r="J29" s="32">
        <f t="shared" si="4"/>
        <v>2914.1</v>
      </c>
      <c r="K29" s="33">
        <f t="shared" si="3"/>
        <v>812.45</v>
      </c>
      <c r="L29" s="25"/>
      <c r="M29" s="34">
        <f t="shared" si="5"/>
        <v>4839.16</v>
      </c>
      <c r="N29" s="25"/>
      <c r="O29" s="34">
        <f t="shared" si="6"/>
        <v>67145.18</v>
      </c>
      <c r="R29" s="39"/>
      <c r="S29" s="41"/>
    </row>
    <row r="30" spans="1:19" ht="14.25">
      <c r="A30" s="35"/>
      <c r="B30" s="135" t="s">
        <v>36</v>
      </c>
      <c r="C30" s="29" t="s">
        <v>13</v>
      </c>
      <c r="D30" s="29">
        <v>27</v>
      </c>
      <c r="E30" s="30">
        <v>281</v>
      </c>
      <c r="G30" s="31">
        <f t="shared" si="0"/>
        <v>1288.31</v>
      </c>
      <c r="H30" s="32">
        <f t="shared" si="1"/>
        <v>924.48</v>
      </c>
      <c r="I30" s="32">
        <f t="shared" si="2"/>
        <v>40797.40000000001</v>
      </c>
      <c r="J30" s="32">
        <f t="shared" si="4"/>
        <v>2914.1</v>
      </c>
      <c r="K30" s="33">
        <f t="shared" si="3"/>
        <v>795</v>
      </c>
      <c r="L30" s="25"/>
      <c r="M30" s="34">
        <f t="shared" si="5"/>
        <v>5126.889999999999</v>
      </c>
      <c r="N30" s="25"/>
      <c r="O30" s="34">
        <f t="shared" si="6"/>
        <v>70789.84</v>
      </c>
      <c r="R30" s="39"/>
      <c r="S30" s="41"/>
    </row>
    <row r="31" spans="1:21" ht="15">
      <c r="A31" s="35"/>
      <c r="B31" s="136"/>
      <c r="C31" s="29" t="s">
        <v>19</v>
      </c>
      <c r="D31" s="29">
        <v>26</v>
      </c>
      <c r="E31" s="30">
        <v>281</v>
      </c>
      <c r="G31" s="31">
        <f t="shared" si="0"/>
        <v>1113.98</v>
      </c>
      <c r="H31" s="32">
        <f t="shared" si="1"/>
        <v>811.0799999999999</v>
      </c>
      <c r="I31" s="32">
        <f t="shared" si="2"/>
        <v>40797.40000000001</v>
      </c>
      <c r="J31" s="32">
        <f t="shared" si="4"/>
        <v>2914.1</v>
      </c>
      <c r="K31" s="33">
        <f t="shared" si="3"/>
        <v>812.45</v>
      </c>
      <c r="L31" s="25"/>
      <c r="M31" s="34">
        <f t="shared" si="5"/>
        <v>4839.16</v>
      </c>
      <c r="N31" s="25"/>
      <c r="O31" s="34">
        <f t="shared" si="6"/>
        <v>67145.18</v>
      </c>
      <c r="R31" s="42">
        <v>30</v>
      </c>
      <c r="S31" s="43">
        <f>T31/12</f>
        <v>1125.3500000000001</v>
      </c>
      <c r="T31" s="111">
        <v>13504.2</v>
      </c>
      <c r="U31" s="110"/>
    </row>
    <row r="32" spans="1:21" ht="15">
      <c r="A32" s="35"/>
      <c r="B32" s="135" t="s">
        <v>37</v>
      </c>
      <c r="C32" s="29" t="s">
        <v>13</v>
      </c>
      <c r="D32" s="29">
        <v>27</v>
      </c>
      <c r="E32" s="30">
        <v>281</v>
      </c>
      <c r="G32" s="31">
        <f t="shared" si="0"/>
        <v>1288.31</v>
      </c>
      <c r="H32" s="32">
        <f t="shared" si="1"/>
        <v>924.48</v>
      </c>
      <c r="I32" s="32">
        <f t="shared" si="2"/>
        <v>40797.40000000001</v>
      </c>
      <c r="J32" s="32">
        <f t="shared" si="4"/>
        <v>2914.1</v>
      </c>
      <c r="K32" s="33">
        <f t="shared" si="3"/>
        <v>795</v>
      </c>
      <c r="L32" s="25"/>
      <c r="M32" s="34">
        <f t="shared" si="5"/>
        <v>5126.889999999999</v>
      </c>
      <c r="N32" s="25"/>
      <c r="O32" s="34">
        <f t="shared" si="6"/>
        <v>70789.84</v>
      </c>
      <c r="R32" s="42">
        <v>29</v>
      </c>
      <c r="S32" s="43">
        <f aca="true" t="shared" si="7" ref="S32:S60">T32/12</f>
        <v>1009.38</v>
      </c>
      <c r="T32" s="111">
        <v>12112.56</v>
      </c>
      <c r="U32" s="110"/>
    </row>
    <row r="33" spans="1:21" ht="15">
      <c r="A33" s="35"/>
      <c r="B33" s="136"/>
      <c r="C33" s="29" t="s">
        <v>19</v>
      </c>
      <c r="D33" s="29">
        <v>26</v>
      </c>
      <c r="E33" s="30">
        <v>281</v>
      </c>
      <c r="G33" s="31">
        <f t="shared" si="0"/>
        <v>1113.98</v>
      </c>
      <c r="H33" s="32">
        <f t="shared" si="1"/>
        <v>811.0799999999999</v>
      </c>
      <c r="I33" s="32">
        <f t="shared" si="2"/>
        <v>40797.40000000001</v>
      </c>
      <c r="J33" s="32">
        <f t="shared" si="4"/>
        <v>2914.1</v>
      </c>
      <c r="K33" s="33">
        <f t="shared" si="3"/>
        <v>812.45</v>
      </c>
      <c r="L33" s="25"/>
      <c r="M33" s="34">
        <f t="shared" si="5"/>
        <v>4839.16</v>
      </c>
      <c r="N33" s="25"/>
      <c r="O33" s="34">
        <f t="shared" si="6"/>
        <v>67145.18</v>
      </c>
      <c r="R33" s="42">
        <v>28</v>
      </c>
      <c r="S33" s="43">
        <f t="shared" si="7"/>
        <v>966.96</v>
      </c>
      <c r="T33" s="111">
        <v>11603.52</v>
      </c>
      <c r="U33" s="110"/>
    </row>
    <row r="34" spans="1:21" ht="15">
      <c r="A34" s="35"/>
      <c r="B34" s="135" t="s">
        <v>38</v>
      </c>
      <c r="C34" s="29" t="s">
        <v>13</v>
      </c>
      <c r="D34" s="29">
        <v>27</v>
      </c>
      <c r="E34" s="30">
        <v>281</v>
      </c>
      <c r="G34" s="31">
        <f t="shared" si="0"/>
        <v>1288.31</v>
      </c>
      <c r="H34" s="32">
        <f t="shared" si="1"/>
        <v>924.48</v>
      </c>
      <c r="I34" s="32">
        <f t="shared" si="2"/>
        <v>40797.40000000001</v>
      </c>
      <c r="J34" s="32">
        <f t="shared" si="4"/>
        <v>2914.1</v>
      </c>
      <c r="K34" s="33">
        <f t="shared" si="3"/>
        <v>795</v>
      </c>
      <c r="L34" s="25"/>
      <c r="M34" s="34">
        <f t="shared" si="5"/>
        <v>5126.889999999999</v>
      </c>
      <c r="N34" s="25"/>
      <c r="O34" s="34">
        <f t="shared" si="6"/>
        <v>70789.84</v>
      </c>
      <c r="R34" s="42">
        <v>27</v>
      </c>
      <c r="S34" s="43">
        <f t="shared" si="7"/>
        <v>924.48</v>
      </c>
      <c r="T34" s="111">
        <v>11093.76</v>
      </c>
      <c r="U34" s="110"/>
    </row>
    <row r="35" spans="1:21" ht="15">
      <c r="A35" s="35"/>
      <c r="B35" s="136"/>
      <c r="C35" s="29" t="s">
        <v>19</v>
      </c>
      <c r="D35" s="29">
        <v>26</v>
      </c>
      <c r="E35" s="30">
        <v>281</v>
      </c>
      <c r="G35" s="31">
        <f t="shared" si="0"/>
        <v>1113.98</v>
      </c>
      <c r="H35" s="32">
        <f t="shared" si="1"/>
        <v>811.0799999999999</v>
      </c>
      <c r="I35" s="32">
        <f t="shared" si="2"/>
        <v>40797.40000000001</v>
      </c>
      <c r="J35" s="32">
        <f t="shared" si="4"/>
        <v>2914.1</v>
      </c>
      <c r="K35" s="33">
        <f t="shared" si="3"/>
        <v>812.45</v>
      </c>
      <c r="L35" s="25"/>
      <c r="M35" s="34">
        <f t="shared" si="5"/>
        <v>4839.16</v>
      </c>
      <c r="N35" s="25"/>
      <c r="O35" s="34">
        <f t="shared" si="6"/>
        <v>67145.18</v>
      </c>
      <c r="R35" s="42">
        <v>26</v>
      </c>
      <c r="S35" s="43">
        <f t="shared" si="7"/>
        <v>811.0799999999999</v>
      </c>
      <c r="T35" s="111">
        <v>9732.96</v>
      </c>
      <c r="U35" s="110"/>
    </row>
    <row r="36" spans="1:21" ht="15">
      <c r="A36" s="35"/>
      <c r="B36" s="28" t="s">
        <v>39</v>
      </c>
      <c r="C36" s="29" t="s">
        <v>13</v>
      </c>
      <c r="D36" s="29">
        <v>27</v>
      </c>
      <c r="E36" s="30">
        <v>272</v>
      </c>
      <c r="G36" s="31">
        <f t="shared" si="0"/>
        <v>1288.31</v>
      </c>
      <c r="H36" s="32">
        <f t="shared" si="1"/>
        <v>924.48</v>
      </c>
      <c r="I36" s="32">
        <f t="shared" si="2"/>
        <v>50544.200000000004</v>
      </c>
      <c r="J36" s="32">
        <f t="shared" si="4"/>
        <v>3610.3</v>
      </c>
      <c r="K36" s="33">
        <f t="shared" si="3"/>
        <v>795</v>
      </c>
      <c r="L36" s="25"/>
      <c r="M36" s="34">
        <f t="shared" si="5"/>
        <v>5823.09</v>
      </c>
      <c r="N36" s="25"/>
      <c r="O36" s="34">
        <f t="shared" si="6"/>
        <v>80536.64000000001</v>
      </c>
      <c r="R36" s="42">
        <v>25</v>
      </c>
      <c r="S36" s="43">
        <f t="shared" si="7"/>
        <v>719.6</v>
      </c>
      <c r="T36" s="111">
        <v>8635.2</v>
      </c>
      <c r="U36" s="110"/>
    </row>
    <row r="37" spans="1:21" ht="15">
      <c r="A37" s="35"/>
      <c r="B37" s="135" t="s">
        <v>40</v>
      </c>
      <c r="C37" s="29" t="s">
        <v>13</v>
      </c>
      <c r="D37" s="29">
        <v>27</v>
      </c>
      <c r="E37" s="30">
        <v>264</v>
      </c>
      <c r="G37" s="31">
        <f t="shared" si="0"/>
        <v>1288.31</v>
      </c>
      <c r="H37" s="32">
        <f t="shared" si="1"/>
        <v>924.48</v>
      </c>
      <c r="I37" s="32">
        <f t="shared" si="2"/>
        <v>27077.12</v>
      </c>
      <c r="J37" s="32">
        <f t="shared" si="4"/>
        <v>1934.08</v>
      </c>
      <c r="K37" s="33">
        <f t="shared" si="3"/>
        <v>795</v>
      </c>
      <c r="L37" s="25"/>
      <c r="M37" s="34">
        <f t="shared" si="5"/>
        <v>4146.87</v>
      </c>
      <c r="N37" s="25"/>
      <c r="O37" s="34">
        <f t="shared" si="6"/>
        <v>57069.56</v>
      </c>
      <c r="R37" s="42">
        <v>24</v>
      </c>
      <c r="S37" s="43">
        <f t="shared" si="7"/>
        <v>677.15</v>
      </c>
      <c r="T37" s="111">
        <v>8125.8</v>
      </c>
      <c r="U37" s="110"/>
    </row>
    <row r="38" spans="1:21" ht="15">
      <c r="A38" s="35"/>
      <c r="B38" s="136"/>
      <c r="C38" s="29" t="s">
        <v>19</v>
      </c>
      <c r="D38" s="29">
        <v>26</v>
      </c>
      <c r="E38" s="30">
        <v>264</v>
      </c>
      <c r="G38" s="31">
        <f t="shared" si="0"/>
        <v>1113.98</v>
      </c>
      <c r="H38" s="32">
        <f t="shared" si="1"/>
        <v>811.0799999999999</v>
      </c>
      <c r="I38" s="32">
        <f t="shared" si="2"/>
        <v>27077.12</v>
      </c>
      <c r="J38" s="32">
        <f t="shared" si="4"/>
        <v>1934.08</v>
      </c>
      <c r="K38" s="33">
        <f t="shared" si="3"/>
        <v>812.45</v>
      </c>
      <c r="L38" s="25"/>
      <c r="M38" s="34">
        <f t="shared" si="5"/>
        <v>3859.14</v>
      </c>
      <c r="N38" s="25"/>
      <c r="O38" s="34">
        <f t="shared" si="6"/>
        <v>53424.9</v>
      </c>
      <c r="R38" s="42">
        <v>23</v>
      </c>
      <c r="S38" s="43">
        <f t="shared" si="7"/>
        <v>634.75</v>
      </c>
      <c r="T38" s="111">
        <v>7617</v>
      </c>
      <c r="U38" s="110"/>
    </row>
    <row r="39" spans="1:21" ht="15">
      <c r="A39" s="35"/>
      <c r="B39" s="135" t="s">
        <v>41</v>
      </c>
      <c r="C39" s="29" t="s">
        <v>13</v>
      </c>
      <c r="D39" s="29">
        <v>27</v>
      </c>
      <c r="E39" s="30">
        <v>264</v>
      </c>
      <c r="G39" s="31">
        <f t="shared" si="0"/>
        <v>1288.31</v>
      </c>
      <c r="H39" s="32">
        <f t="shared" si="1"/>
        <v>924.48</v>
      </c>
      <c r="I39" s="32">
        <f t="shared" si="2"/>
        <v>27077.12</v>
      </c>
      <c r="J39" s="32">
        <f t="shared" si="4"/>
        <v>1934.08</v>
      </c>
      <c r="K39" s="33">
        <f t="shared" si="3"/>
        <v>795</v>
      </c>
      <c r="L39" s="25"/>
      <c r="M39" s="34">
        <f t="shared" si="5"/>
        <v>4146.87</v>
      </c>
      <c r="N39" s="25"/>
      <c r="O39" s="34">
        <f t="shared" si="6"/>
        <v>57069.56</v>
      </c>
      <c r="R39" s="42">
        <v>22</v>
      </c>
      <c r="S39" s="43">
        <f t="shared" si="7"/>
        <v>592.27</v>
      </c>
      <c r="T39" s="111">
        <v>7107.24</v>
      </c>
      <c r="U39" s="110"/>
    </row>
    <row r="40" spans="1:21" ht="15">
      <c r="A40" s="35"/>
      <c r="B40" s="136"/>
      <c r="C40" s="29" t="s">
        <v>19</v>
      </c>
      <c r="D40" s="29">
        <v>26</v>
      </c>
      <c r="E40" s="30">
        <v>264</v>
      </c>
      <c r="G40" s="31">
        <f t="shared" si="0"/>
        <v>1113.98</v>
      </c>
      <c r="H40" s="32">
        <f t="shared" si="1"/>
        <v>811.0799999999999</v>
      </c>
      <c r="I40" s="32">
        <f t="shared" si="2"/>
        <v>27077.12</v>
      </c>
      <c r="J40" s="32">
        <f t="shared" si="4"/>
        <v>1934.08</v>
      </c>
      <c r="K40" s="33">
        <f t="shared" si="3"/>
        <v>812.45</v>
      </c>
      <c r="L40" s="25"/>
      <c r="M40" s="34">
        <f t="shared" si="5"/>
        <v>3859.14</v>
      </c>
      <c r="N40" s="25"/>
      <c r="O40" s="34">
        <f t="shared" si="6"/>
        <v>53424.9</v>
      </c>
      <c r="R40" s="42">
        <v>21</v>
      </c>
      <c r="S40" s="43">
        <f t="shared" si="7"/>
        <v>549.88</v>
      </c>
      <c r="T40" s="111">
        <v>6598.56</v>
      </c>
      <c r="U40" s="110"/>
    </row>
    <row r="41" spans="1:21" ht="15">
      <c r="A41" s="35"/>
      <c r="B41" s="28" t="s">
        <v>42</v>
      </c>
      <c r="C41" s="29" t="s">
        <v>13</v>
      </c>
      <c r="D41" s="29">
        <v>27</v>
      </c>
      <c r="E41" s="30">
        <v>264</v>
      </c>
      <c r="G41" s="31">
        <f t="shared" si="0"/>
        <v>1288.31</v>
      </c>
      <c r="H41" s="32">
        <f t="shared" si="1"/>
        <v>924.48</v>
      </c>
      <c r="I41" s="32">
        <f t="shared" si="2"/>
        <v>27077.12</v>
      </c>
      <c r="J41" s="32">
        <f t="shared" si="4"/>
        <v>1934.08</v>
      </c>
      <c r="K41" s="33">
        <f t="shared" si="3"/>
        <v>795</v>
      </c>
      <c r="L41" s="25"/>
      <c r="M41" s="34">
        <f t="shared" si="5"/>
        <v>4146.87</v>
      </c>
      <c r="N41" s="25"/>
      <c r="O41" s="34">
        <f t="shared" si="6"/>
        <v>57069.56</v>
      </c>
      <c r="R41" s="42">
        <v>20</v>
      </c>
      <c r="S41" s="43">
        <f t="shared" si="7"/>
        <v>510.78999999999996</v>
      </c>
      <c r="T41" s="111">
        <v>6129.48</v>
      </c>
      <c r="U41" s="110"/>
    </row>
    <row r="42" spans="1:21" ht="15">
      <c r="A42" s="35"/>
      <c r="B42" s="135" t="s">
        <v>43</v>
      </c>
      <c r="C42" s="29" t="s">
        <v>13</v>
      </c>
      <c r="D42" s="29">
        <v>27</v>
      </c>
      <c r="E42" s="30">
        <v>264</v>
      </c>
      <c r="G42" s="31">
        <f t="shared" si="0"/>
        <v>1288.31</v>
      </c>
      <c r="H42" s="32">
        <f t="shared" si="1"/>
        <v>924.48</v>
      </c>
      <c r="I42" s="32">
        <f t="shared" si="2"/>
        <v>27077.12</v>
      </c>
      <c r="J42" s="32">
        <f t="shared" si="4"/>
        <v>1934.08</v>
      </c>
      <c r="K42" s="33">
        <f t="shared" si="3"/>
        <v>795</v>
      </c>
      <c r="L42" s="25"/>
      <c r="M42" s="34">
        <f t="shared" si="5"/>
        <v>4146.87</v>
      </c>
      <c r="N42" s="25"/>
      <c r="O42" s="34">
        <f t="shared" si="6"/>
        <v>57069.56</v>
      </c>
      <c r="R42" s="42">
        <v>19</v>
      </c>
      <c r="S42" s="43">
        <f t="shared" si="7"/>
        <v>484.72</v>
      </c>
      <c r="T42" s="111">
        <v>5816.64</v>
      </c>
      <c r="U42" s="110"/>
    </row>
    <row r="43" spans="1:21" ht="15">
      <c r="A43" s="35"/>
      <c r="B43" s="136"/>
      <c r="C43" s="29" t="s">
        <v>19</v>
      </c>
      <c r="D43" s="29">
        <v>26</v>
      </c>
      <c r="E43" s="30">
        <v>264</v>
      </c>
      <c r="G43" s="31">
        <f t="shared" si="0"/>
        <v>1113.98</v>
      </c>
      <c r="H43" s="32">
        <f t="shared" si="1"/>
        <v>811.0799999999999</v>
      </c>
      <c r="I43" s="32">
        <f aca="true" t="shared" si="8" ref="I43:I74">VLOOKUP(E43,$R$78:$AC$119,2,FALSE)</f>
        <v>27077.12</v>
      </c>
      <c r="J43" s="32">
        <f t="shared" si="4"/>
        <v>1934.08</v>
      </c>
      <c r="K43" s="33">
        <f t="shared" si="3"/>
        <v>812.45</v>
      </c>
      <c r="L43" s="25"/>
      <c r="M43" s="34">
        <f t="shared" si="5"/>
        <v>3859.14</v>
      </c>
      <c r="N43" s="25"/>
      <c r="O43" s="34">
        <f t="shared" si="6"/>
        <v>53424.9</v>
      </c>
      <c r="R43" s="42">
        <v>18</v>
      </c>
      <c r="S43" s="43">
        <f t="shared" si="7"/>
        <v>458.64000000000004</v>
      </c>
      <c r="T43" s="111">
        <v>5503.68</v>
      </c>
      <c r="U43" s="110"/>
    </row>
    <row r="44" spans="1:21" ht="15">
      <c r="A44" s="35"/>
      <c r="B44" s="135" t="s">
        <v>44</v>
      </c>
      <c r="C44" s="29" t="s">
        <v>13</v>
      </c>
      <c r="D44" s="29">
        <v>27</v>
      </c>
      <c r="E44" s="30">
        <v>264</v>
      </c>
      <c r="G44" s="31">
        <f t="shared" si="0"/>
        <v>1288.31</v>
      </c>
      <c r="H44" s="32">
        <f t="shared" si="1"/>
        <v>924.48</v>
      </c>
      <c r="I44" s="32">
        <f t="shared" si="8"/>
        <v>27077.12</v>
      </c>
      <c r="J44" s="32">
        <f t="shared" si="4"/>
        <v>1934.08</v>
      </c>
      <c r="K44" s="33">
        <f t="shared" si="3"/>
        <v>795</v>
      </c>
      <c r="L44" s="25"/>
      <c r="M44" s="34">
        <f t="shared" si="5"/>
        <v>4146.87</v>
      </c>
      <c r="N44" s="25"/>
      <c r="O44" s="34">
        <f t="shared" si="6"/>
        <v>57069.56</v>
      </c>
      <c r="R44" s="42">
        <v>17</v>
      </c>
      <c r="S44" s="43">
        <f t="shared" si="7"/>
        <v>432.53999999999996</v>
      </c>
      <c r="T44" s="111">
        <v>5190.48</v>
      </c>
      <c r="U44" s="110"/>
    </row>
    <row r="45" spans="1:21" ht="15">
      <c r="A45" s="35"/>
      <c r="B45" s="136"/>
      <c r="C45" s="29" t="s">
        <v>19</v>
      </c>
      <c r="D45" s="29">
        <v>26</v>
      </c>
      <c r="E45" s="30">
        <v>264</v>
      </c>
      <c r="G45" s="31">
        <f t="shared" si="0"/>
        <v>1113.98</v>
      </c>
      <c r="H45" s="32">
        <f t="shared" si="1"/>
        <v>811.0799999999999</v>
      </c>
      <c r="I45" s="32">
        <f t="shared" si="8"/>
        <v>27077.12</v>
      </c>
      <c r="J45" s="32">
        <f t="shared" si="4"/>
        <v>1934.08</v>
      </c>
      <c r="K45" s="33">
        <f t="shared" si="3"/>
        <v>812.45</v>
      </c>
      <c r="L45" s="25"/>
      <c r="M45" s="34">
        <f t="shared" si="5"/>
        <v>3859.14</v>
      </c>
      <c r="N45" s="25"/>
      <c r="O45" s="34">
        <f t="shared" si="6"/>
        <v>53424.9</v>
      </c>
      <c r="R45" s="42">
        <v>16</v>
      </c>
      <c r="S45" s="43">
        <f t="shared" si="7"/>
        <v>406.52</v>
      </c>
      <c r="T45" s="111">
        <v>4878.24</v>
      </c>
      <c r="U45" s="110"/>
    </row>
    <row r="46" spans="1:21" ht="15">
      <c r="A46" s="35"/>
      <c r="B46" s="28" t="s">
        <v>45</v>
      </c>
      <c r="C46" s="29" t="s">
        <v>13</v>
      </c>
      <c r="D46" s="29">
        <v>27</v>
      </c>
      <c r="E46" s="30">
        <v>264</v>
      </c>
      <c r="G46" s="31">
        <f t="shared" si="0"/>
        <v>1288.31</v>
      </c>
      <c r="H46" s="32">
        <f t="shared" si="1"/>
        <v>924.48</v>
      </c>
      <c r="I46" s="32">
        <f t="shared" si="8"/>
        <v>27077.12</v>
      </c>
      <c r="J46" s="32">
        <f t="shared" si="4"/>
        <v>1934.08</v>
      </c>
      <c r="K46" s="33">
        <f t="shared" si="3"/>
        <v>795</v>
      </c>
      <c r="L46" s="25"/>
      <c r="M46" s="34">
        <f t="shared" si="5"/>
        <v>4146.87</v>
      </c>
      <c r="N46" s="25"/>
      <c r="O46" s="34">
        <f t="shared" si="6"/>
        <v>57069.56</v>
      </c>
      <c r="R46" s="42">
        <v>15</v>
      </c>
      <c r="S46" s="43">
        <f t="shared" si="7"/>
        <v>380.39000000000004</v>
      </c>
      <c r="T46" s="111">
        <v>4564.68</v>
      </c>
      <c r="U46" s="110"/>
    </row>
    <row r="47" spans="2:21" ht="15">
      <c r="B47" s="135" t="s">
        <v>46</v>
      </c>
      <c r="C47" s="29" t="s">
        <v>13</v>
      </c>
      <c r="D47" s="29">
        <v>27</v>
      </c>
      <c r="E47" s="30">
        <v>264</v>
      </c>
      <c r="G47" s="31">
        <f t="shared" si="0"/>
        <v>1288.31</v>
      </c>
      <c r="H47" s="32">
        <f t="shared" si="1"/>
        <v>924.48</v>
      </c>
      <c r="I47" s="32">
        <f t="shared" si="8"/>
        <v>27077.12</v>
      </c>
      <c r="J47" s="32">
        <f t="shared" si="4"/>
        <v>1934.08</v>
      </c>
      <c r="K47" s="33">
        <f t="shared" si="3"/>
        <v>795</v>
      </c>
      <c r="L47" s="25"/>
      <c r="M47" s="34">
        <f t="shared" si="5"/>
        <v>4146.87</v>
      </c>
      <c r="N47" s="25"/>
      <c r="O47" s="34">
        <f t="shared" si="6"/>
        <v>57069.56</v>
      </c>
      <c r="R47" s="42">
        <v>14</v>
      </c>
      <c r="S47" s="43">
        <f t="shared" si="7"/>
        <v>354.34999999999997</v>
      </c>
      <c r="T47" s="111">
        <v>4252.2</v>
      </c>
      <c r="U47" s="110"/>
    </row>
    <row r="48" spans="2:21" ht="15">
      <c r="B48" s="136"/>
      <c r="C48" s="29" t="s">
        <v>19</v>
      </c>
      <c r="D48" s="29">
        <v>26</v>
      </c>
      <c r="E48" s="30">
        <v>264</v>
      </c>
      <c r="G48" s="31">
        <f t="shared" si="0"/>
        <v>1113.98</v>
      </c>
      <c r="H48" s="32">
        <f t="shared" si="1"/>
        <v>811.0799999999999</v>
      </c>
      <c r="I48" s="32">
        <f t="shared" si="8"/>
        <v>27077.12</v>
      </c>
      <c r="J48" s="32">
        <f t="shared" si="4"/>
        <v>1934.08</v>
      </c>
      <c r="K48" s="33">
        <f t="shared" si="3"/>
        <v>812.45</v>
      </c>
      <c r="L48" s="25"/>
      <c r="M48" s="34">
        <f t="shared" si="5"/>
        <v>3859.14</v>
      </c>
      <c r="N48" s="25"/>
      <c r="O48" s="34">
        <f t="shared" si="6"/>
        <v>53424.9</v>
      </c>
      <c r="R48" s="42">
        <v>13</v>
      </c>
      <c r="S48" s="43">
        <f t="shared" si="7"/>
        <v>328.24</v>
      </c>
      <c r="T48" s="111">
        <v>3938.88</v>
      </c>
      <c r="U48" s="110"/>
    </row>
    <row r="49" spans="1:21" ht="15">
      <c r="A49" s="35"/>
      <c r="B49" s="135" t="s">
        <v>47</v>
      </c>
      <c r="C49" s="29" t="s">
        <v>13</v>
      </c>
      <c r="D49" s="29">
        <v>27</v>
      </c>
      <c r="E49" s="30">
        <v>264</v>
      </c>
      <c r="G49" s="31">
        <f t="shared" si="0"/>
        <v>1288.31</v>
      </c>
      <c r="H49" s="32">
        <f t="shared" si="1"/>
        <v>924.48</v>
      </c>
      <c r="I49" s="32">
        <f t="shared" si="8"/>
        <v>27077.12</v>
      </c>
      <c r="J49" s="32">
        <f t="shared" si="4"/>
        <v>1934.08</v>
      </c>
      <c r="K49" s="33">
        <f t="shared" si="3"/>
        <v>795</v>
      </c>
      <c r="L49" s="25"/>
      <c r="M49" s="34">
        <f t="shared" si="5"/>
        <v>4146.87</v>
      </c>
      <c r="N49" s="25"/>
      <c r="O49" s="34">
        <f t="shared" si="6"/>
        <v>57069.56</v>
      </c>
      <c r="R49" s="42">
        <v>12</v>
      </c>
      <c r="S49" s="43">
        <f t="shared" si="7"/>
        <v>302.14</v>
      </c>
      <c r="T49" s="111">
        <v>3625.68</v>
      </c>
      <c r="U49" s="110"/>
    </row>
    <row r="50" spans="1:21" ht="15">
      <c r="A50" s="35"/>
      <c r="B50" s="136"/>
      <c r="C50" s="29" t="s">
        <v>19</v>
      </c>
      <c r="D50" s="29">
        <v>26</v>
      </c>
      <c r="E50" s="30">
        <v>264</v>
      </c>
      <c r="G50" s="31">
        <f t="shared" si="0"/>
        <v>1113.98</v>
      </c>
      <c r="H50" s="32">
        <f t="shared" si="1"/>
        <v>811.0799999999999</v>
      </c>
      <c r="I50" s="32">
        <f t="shared" si="8"/>
        <v>27077.12</v>
      </c>
      <c r="J50" s="32">
        <f t="shared" si="4"/>
        <v>1934.08</v>
      </c>
      <c r="K50" s="33">
        <f t="shared" si="3"/>
        <v>812.45</v>
      </c>
      <c r="L50" s="25"/>
      <c r="M50" s="34">
        <f t="shared" si="5"/>
        <v>3859.14</v>
      </c>
      <c r="N50" s="25"/>
      <c r="O50" s="34">
        <f t="shared" si="6"/>
        <v>53424.9</v>
      </c>
      <c r="R50" s="42">
        <v>11</v>
      </c>
      <c r="S50" s="43">
        <f t="shared" si="7"/>
        <v>276.04</v>
      </c>
      <c r="T50" s="111">
        <v>3312.48</v>
      </c>
      <c r="U50" s="110"/>
    </row>
    <row r="51" spans="1:21" ht="15">
      <c r="A51" s="35"/>
      <c r="B51" s="135" t="s">
        <v>48</v>
      </c>
      <c r="C51" s="29" t="s">
        <v>13</v>
      </c>
      <c r="D51" s="29">
        <v>27</v>
      </c>
      <c r="E51" s="30">
        <v>264</v>
      </c>
      <c r="G51" s="31">
        <f t="shared" si="0"/>
        <v>1288.31</v>
      </c>
      <c r="H51" s="32">
        <f t="shared" si="1"/>
        <v>924.48</v>
      </c>
      <c r="I51" s="32">
        <f t="shared" si="8"/>
        <v>27077.12</v>
      </c>
      <c r="J51" s="32">
        <f t="shared" si="4"/>
        <v>1934.08</v>
      </c>
      <c r="K51" s="33">
        <f t="shared" si="3"/>
        <v>795</v>
      </c>
      <c r="L51" s="25"/>
      <c r="M51" s="34">
        <f t="shared" si="5"/>
        <v>4146.87</v>
      </c>
      <c r="N51" s="25"/>
      <c r="O51" s="34">
        <f t="shared" si="6"/>
        <v>57069.56</v>
      </c>
      <c r="R51" s="42">
        <v>10</v>
      </c>
      <c r="S51" s="43">
        <f t="shared" si="7"/>
        <v>250</v>
      </c>
      <c r="T51" s="111">
        <v>3000</v>
      </c>
      <c r="U51" s="110"/>
    </row>
    <row r="52" spans="1:21" ht="15">
      <c r="A52" s="35"/>
      <c r="B52" s="136"/>
      <c r="C52" s="29" t="s">
        <v>19</v>
      </c>
      <c r="D52" s="29">
        <v>26</v>
      </c>
      <c r="E52" s="30">
        <v>264</v>
      </c>
      <c r="G52" s="31">
        <f t="shared" si="0"/>
        <v>1113.98</v>
      </c>
      <c r="H52" s="32">
        <f t="shared" si="1"/>
        <v>811.0799999999999</v>
      </c>
      <c r="I52" s="32">
        <f t="shared" si="8"/>
        <v>27077.12</v>
      </c>
      <c r="J52" s="32">
        <f t="shared" si="4"/>
        <v>1934.08</v>
      </c>
      <c r="K52" s="33">
        <f t="shared" si="3"/>
        <v>812.45</v>
      </c>
      <c r="L52" s="25"/>
      <c r="M52" s="34">
        <f t="shared" si="5"/>
        <v>3859.14</v>
      </c>
      <c r="N52" s="25"/>
      <c r="O52" s="34">
        <f t="shared" si="6"/>
        <v>53424.9</v>
      </c>
      <c r="R52" s="42">
        <v>9</v>
      </c>
      <c r="S52" s="43">
        <f t="shared" si="7"/>
        <v>236.98000000000002</v>
      </c>
      <c r="T52" s="111">
        <v>2843.76</v>
      </c>
      <c r="U52" s="110"/>
    </row>
    <row r="53" spans="1:21" ht="15">
      <c r="A53" s="35"/>
      <c r="B53" s="28" t="s">
        <v>49</v>
      </c>
      <c r="C53" s="29" t="s">
        <v>13</v>
      </c>
      <c r="D53" s="29">
        <v>27</v>
      </c>
      <c r="E53" s="30">
        <v>264</v>
      </c>
      <c r="G53" s="31">
        <f t="shared" si="0"/>
        <v>1288.31</v>
      </c>
      <c r="H53" s="32">
        <f t="shared" si="1"/>
        <v>924.48</v>
      </c>
      <c r="I53" s="32">
        <f t="shared" si="8"/>
        <v>27077.12</v>
      </c>
      <c r="J53" s="32">
        <f t="shared" si="4"/>
        <v>1934.08</v>
      </c>
      <c r="K53" s="33">
        <f t="shared" si="3"/>
        <v>795</v>
      </c>
      <c r="L53" s="25"/>
      <c r="M53" s="34">
        <f t="shared" si="5"/>
        <v>4146.87</v>
      </c>
      <c r="N53" s="25"/>
      <c r="O53" s="34">
        <f t="shared" si="6"/>
        <v>57069.56</v>
      </c>
      <c r="R53" s="42">
        <v>8</v>
      </c>
      <c r="S53" s="43">
        <f t="shared" si="7"/>
        <v>223.9</v>
      </c>
      <c r="T53" s="111">
        <v>2686.8</v>
      </c>
      <c r="U53" s="110"/>
    </row>
    <row r="54" spans="1:21" ht="15">
      <c r="A54" s="35"/>
      <c r="B54" s="28" t="s">
        <v>50</v>
      </c>
      <c r="C54" s="29" t="s">
        <v>13</v>
      </c>
      <c r="D54" s="29">
        <v>27</v>
      </c>
      <c r="E54" s="30">
        <v>264</v>
      </c>
      <c r="G54" s="31">
        <f t="shared" si="0"/>
        <v>1288.31</v>
      </c>
      <c r="H54" s="32">
        <f t="shared" si="1"/>
        <v>924.48</v>
      </c>
      <c r="I54" s="32">
        <f t="shared" si="8"/>
        <v>27077.12</v>
      </c>
      <c r="J54" s="32">
        <f t="shared" si="4"/>
        <v>1934.08</v>
      </c>
      <c r="K54" s="33">
        <f t="shared" si="3"/>
        <v>795</v>
      </c>
      <c r="L54" s="25"/>
      <c r="M54" s="34">
        <f t="shared" si="5"/>
        <v>4146.87</v>
      </c>
      <c r="N54" s="25"/>
      <c r="O54" s="34">
        <f t="shared" si="6"/>
        <v>57069.56</v>
      </c>
      <c r="R54" s="42">
        <v>7</v>
      </c>
      <c r="S54" s="43">
        <f t="shared" si="7"/>
        <v>210.87</v>
      </c>
      <c r="T54" s="111">
        <v>2530.44</v>
      </c>
      <c r="U54" s="110"/>
    </row>
    <row r="55" spans="1:21" ht="15">
      <c r="A55" s="35"/>
      <c r="B55" s="135" t="s">
        <v>51</v>
      </c>
      <c r="C55" s="29" t="s">
        <v>13</v>
      </c>
      <c r="D55" s="29">
        <v>27</v>
      </c>
      <c r="E55" s="30">
        <v>264</v>
      </c>
      <c r="G55" s="31">
        <f t="shared" si="0"/>
        <v>1288.31</v>
      </c>
      <c r="H55" s="32">
        <f t="shared" si="1"/>
        <v>924.48</v>
      </c>
      <c r="I55" s="32">
        <f t="shared" si="8"/>
        <v>27077.12</v>
      </c>
      <c r="J55" s="32">
        <f t="shared" si="4"/>
        <v>1934.08</v>
      </c>
      <c r="K55" s="33">
        <f t="shared" si="3"/>
        <v>795</v>
      </c>
      <c r="L55" s="25"/>
      <c r="M55" s="34">
        <f t="shared" si="5"/>
        <v>4146.87</v>
      </c>
      <c r="N55" s="25"/>
      <c r="O55" s="34">
        <f t="shared" si="6"/>
        <v>57069.56</v>
      </c>
      <c r="R55" s="42">
        <v>6</v>
      </c>
      <c r="S55" s="43">
        <f t="shared" si="7"/>
        <v>197.83</v>
      </c>
      <c r="T55" s="111">
        <v>2373.96</v>
      </c>
      <c r="U55" s="110"/>
    </row>
    <row r="56" spans="1:21" ht="15">
      <c r="A56" s="35"/>
      <c r="B56" s="136"/>
      <c r="C56" s="29" t="s">
        <v>19</v>
      </c>
      <c r="D56" s="29">
        <v>26</v>
      </c>
      <c r="E56" s="30">
        <v>264</v>
      </c>
      <c r="G56" s="31">
        <f t="shared" si="0"/>
        <v>1113.98</v>
      </c>
      <c r="H56" s="32">
        <f t="shared" si="1"/>
        <v>811.0799999999999</v>
      </c>
      <c r="I56" s="32">
        <f t="shared" si="8"/>
        <v>27077.12</v>
      </c>
      <c r="J56" s="32">
        <f t="shared" si="4"/>
        <v>1934.08</v>
      </c>
      <c r="K56" s="33">
        <f t="shared" si="3"/>
        <v>812.45</v>
      </c>
      <c r="L56" s="25"/>
      <c r="M56" s="34">
        <f t="shared" si="5"/>
        <v>3859.14</v>
      </c>
      <c r="N56" s="25"/>
      <c r="O56" s="34">
        <f t="shared" si="6"/>
        <v>53424.9</v>
      </c>
      <c r="R56" s="42">
        <v>5</v>
      </c>
      <c r="S56" s="43">
        <f t="shared" si="7"/>
        <v>184.79</v>
      </c>
      <c r="T56" s="111">
        <v>2217.48</v>
      </c>
      <c r="U56" s="110"/>
    </row>
    <row r="57" spans="1:21" ht="15">
      <c r="A57" s="35"/>
      <c r="B57" s="135" t="s">
        <v>52</v>
      </c>
      <c r="C57" s="29" t="s">
        <v>13</v>
      </c>
      <c r="D57" s="29">
        <v>27</v>
      </c>
      <c r="E57" s="30">
        <v>264</v>
      </c>
      <c r="G57" s="31">
        <f t="shared" si="0"/>
        <v>1288.31</v>
      </c>
      <c r="H57" s="32">
        <f t="shared" si="1"/>
        <v>924.48</v>
      </c>
      <c r="I57" s="32">
        <f t="shared" si="8"/>
        <v>27077.12</v>
      </c>
      <c r="J57" s="32">
        <f t="shared" si="4"/>
        <v>1934.08</v>
      </c>
      <c r="K57" s="33">
        <f t="shared" si="3"/>
        <v>795</v>
      </c>
      <c r="L57" s="25"/>
      <c r="M57" s="34">
        <f t="shared" si="5"/>
        <v>4146.87</v>
      </c>
      <c r="N57" s="25"/>
      <c r="O57" s="34">
        <f t="shared" si="6"/>
        <v>57069.56</v>
      </c>
      <c r="R57" s="42">
        <v>4</v>
      </c>
      <c r="S57" s="43">
        <f t="shared" si="7"/>
        <v>165.23</v>
      </c>
      <c r="T57" s="111">
        <v>1982.76</v>
      </c>
      <c r="U57" s="110"/>
    </row>
    <row r="58" spans="1:21" ht="15">
      <c r="A58" s="35"/>
      <c r="B58" s="136"/>
      <c r="C58" s="29" t="s">
        <v>19</v>
      </c>
      <c r="D58" s="29">
        <v>26</v>
      </c>
      <c r="E58" s="30">
        <v>264</v>
      </c>
      <c r="G58" s="31">
        <f t="shared" si="0"/>
        <v>1113.98</v>
      </c>
      <c r="H58" s="32">
        <f t="shared" si="1"/>
        <v>811.0799999999999</v>
      </c>
      <c r="I58" s="32">
        <f t="shared" si="8"/>
        <v>27077.12</v>
      </c>
      <c r="J58" s="32">
        <f t="shared" si="4"/>
        <v>1934.08</v>
      </c>
      <c r="K58" s="33">
        <f t="shared" si="3"/>
        <v>812.45</v>
      </c>
      <c r="L58" s="25"/>
      <c r="M58" s="34">
        <f t="shared" si="5"/>
        <v>3859.14</v>
      </c>
      <c r="N58" s="25"/>
      <c r="O58" s="34">
        <f t="shared" si="6"/>
        <v>53424.9</v>
      </c>
      <c r="R58" s="42">
        <v>3</v>
      </c>
      <c r="S58" s="43">
        <f t="shared" si="7"/>
        <v>145.71</v>
      </c>
      <c r="T58" s="111">
        <v>1748.52</v>
      </c>
      <c r="U58" s="110"/>
    </row>
    <row r="59" spans="1:21" ht="15">
      <c r="A59" s="35"/>
      <c r="B59" s="135" t="s">
        <v>53</v>
      </c>
      <c r="C59" s="29" t="s">
        <v>13</v>
      </c>
      <c r="D59" s="29">
        <v>27</v>
      </c>
      <c r="E59" s="30">
        <v>264</v>
      </c>
      <c r="G59" s="31">
        <f t="shared" si="0"/>
        <v>1288.31</v>
      </c>
      <c r="H59" s="32">
        <f t="shared" si="1"/>
        <v>924.48</v>
      </c>
      <c r="I59" s="32">
        <f t="shared" si="8"/>
        <v>27077.12</v>
      </c>
      <c r="J59" s="32">
        <f t="shared" si="4"/>
        <v>1934.08</v>
      </c>
      <c r="K59" s="33">
        <f t="shared" si="3"/>
        <v>795</v>
      </c>
      <c r="L59" s="25"/>
      <c r="M59" s="34">
        <f t="shared" si="5"/>
        <v>4146.87</v>
      </c>
      <c r="N59" s="25"/>
      <c r="O59" s="34">
        <f t="shared" si="6"/>
        <v>57069.56</v>
      </c>
      <c r="R59" s="42">
        <v>2</v>
      </c>
      <c r="S59" s="43">
        <f t="shared" si="7"/>
        <v>126.16000000000001</v>
      </c>
      <c r="T59" s="111">
        <v>1513.92</v>
      </c>
      <c r="U59" s="110"/>
    </row>
    <row r="60" spans="1:21" ht="15">
      <c r="A60" s="35"/>
      <c r="B60" s="136"/>
      <c r="C60" s="29" t="s">
        <v>19</v>
      </c>
      <c r="D60" s="29">
        <v>26</v>
      </c>
      <c r="E60" s="30">
        <v>264</v>
      </c>
      <c r="G60" s="31">
        <f t="shared" si="0"/>
        <v>1113.98</v>
      </c>
      <c r="H60" s="32">
        <f t="shared" si="1"/>
        <v>811.0799999999999</v>
      </c>
      <c r="I60" s="32">
        <f t="shared" si="8"/>
        <v>27077.12</v>
      </c>
      <c r="J60" s="32">
        <f t="shared" si="4"/>
        <v>1934.08</v>
      </c>
      <c r="K60" s="33">
        <f t="shared" si="3"/>
        <v>812.45</v>
      </c>
      <c r="L60" s="25"/>
      <c r="M60" s="34">
        <f t="shared" si="5"/>
        <v>3859.14</v>
      </c>
      <c r="N60" s="25"/>
      <c r="O60" s="34">
        <f t="shared" si="6"/>
        <v>53424.9</v>
      </c>
      <c r="R60" s="44">
        <v>1</v>
      </c>
      <c r="S60" s="43">
        <f t="shared" si="7"/>
        <v>106.62</v>
      </c>
      <c r="T60" s="111">
        <v>1279.44</v>
      </c>
      <c r="U60" s="110"/>
    </row>
    <row r="61" spans="1:20" ht="14.25">
      <c r="A61" s="35"/>
      <c r="B61" s="135" t="s">
        <v>54</v>
      </c>
      <c r="C61" s="29" t="s">
        <v>13</v>
      </c>
      <c r="D61" s="29">
        <v>27</v>
      </c>
      <c r="E61" s="30">
        <v>264</v>
      </c>
      <c r="G61" s="31">
        <f t="shared" si="0"/>
        <v>1288.31</v>
      </c>
      <c r="H61" s="32">
        <f t="shared" si="1"/>
        <v>924.48</v>
      </c>
      <c r="I61" s="32">
        <f t="shared" si="8"/>
        <v>27077.12</v>
      </c>
      <c r="J61" s="32">
        <f t="shared" si="4"/>
        <v>1934.08</v>
      </c>
      <c r="K61" s="33">
        <f t="shared" si="3"/>
        <v>795</v>
      </c>
      <c r="L61" s="25"/>
      <c r="M61" s="34">
        <f t="shared" si="5"/>
        <v>4146.87</v>
      </c>
      <c r="N61" s="25"/>
      <c r="O61" s="34">
        <f t="shared" si="6"/>
        <v>57069.56</v>
      </c>
      <c r="R61" s="44"/>
      <c r="S61" s="45"/>
      <c r="T61" s="43"/>
    </row>
    <row r="62" spans="1:15" ht="14.25">
      <c r="A62" s="35"/>
      <c r="B62" s="136"/>
      <c r="C62" s="29" t="s">
        <v>19</v>
      </c>
      <c r="D62" s="29">
        <v>26</v>
      </c>
      <c r="E62" s="30">
        <v>264</v>
      </c>
      <c r="G62" s="31">
        <f t="shared" si="0"/>
        <v>1113.98</v>
      </c>
      <c r="H62" s="32">
        <f t="shared" si="1"/>
        <v>811.0799999999999</v>
      </c>
      <c r="I62" s="32">
        <f t="shared" si="8"/>
        <v>27077.12</v>
      </c>
      <c r="J62" s="32">
        <f t="shared" si="4"/>
        <v>1934.08</v>
      </c>
      <c r="K62" s="33">
        <f t="shared" si="3"/>
        <v>812.45</v>
      </c>
      <c r="L62" s="25"/>
      <c r="M62" s="34">
        <f t="shared" si="5"/>
        <v>3859.14</v>
      </c>
      <c r="N62" s="25"/>
      <c r="O62" s="34">
        <f t="shared" si="6"/>
        <v>53424.9</v>
      </c>
    </row>
    <row r="63" spans="1:15" ht="14.25">
      <c r="A63" s="35"/>
      <c r="B63" s="135" t="s">
        <v>55</v>
      </c>
      <c r="C63" s="29" t="s">
        <v>13</v>
      </c>
      <c r="D63" s="29">
        <v>27</v>
      </c>
      <c r="E63" s="30">
        <v>264</v>
      </c>
      <c r="G63" s="31">
        <f t="shared" si="0"/>
        <v>1288.31</v>
      </c>
      <c r="H63" s="32">
        <f t="shared" si="1"/>
        <v>924.48</v>
      </c>
      <c r="I63" s="32">
        <f t="shared" si="8"/>
        <v>27077.12</v>
      </c>
      <c r="J63" s="32">
        <f t="shared" si="4"/>
        <v>1934.08</v>
      </c>
      <c r="K63" s="33">
        <f t="shared" si="3"/>
        <v>795</v>
      </c>
      <c r="L63" s="25"/>
      <c r="M63" s="34">
        <f t="shared" si="5"/>
        <v>4146.87</v>
      </c>
      <c r="N63" s="25"/>
      <c r="O63" s="34">
        <f t="shared" si="6"/>
        <v>57069.56</v>
      </c>
    </row>
    <row r="64" spans="1:15" ht="14.25">
      <c r="A64" s="35"/>
      <c r="B64" s="136"/>
      <c r="C64" s="29" t="s">
        <v>19</v>
      </c>
      <c r="D64" s="29">
        <v>26</v>
      </c>
      <c r="E64" s="30">
        <v>264</v>
      </c>
      <c r="G64" s="31">
        <f t="shared" si="0"/>
        <v>1113.98</v>
      </c>
      <c r="H64" s="32">
        <f t="shared" si="1"/>
        <v>811.0799999999999</v>
      </c>
      <c r="I64" s="32">
        <f t="shared" si="8"/>
        <v>27077.12</v>
      </c>
      <c r="J64" s="32">
        <f t="shared" si="4"/>
        <v>1934.08</v>
      </c>
      <c r="K64" s="33">
        <f t="shared" si="3"/>
        <v>812.45</v>
      </c>
      <c r="L64" s="25"/>
      <c r="M64" s="34">
        <f t="shared" si="5"/>
        <v>3859.14</v>
      </c>
      <c r="N64" s="25"/>
      <c r="O64" s="34">
        <f t="shared" si="6"/>
        <v>53424.9</v>
      </c>
    </row>
    <row r="65" spans="1:15" ht="14.25">
      <c r="A65" s="35"/>
      <c r="B65" s="135" t="s">
        <v>56</v>
      </c>
      <c r="C65" s="29" t="s">
        <v>13</v>
      </c>
      <c r="D65" s="29">
        <v>27</v>
      </c>
      <c r="E65" s="30">
        <v>264</v>
      </c>
      <c r="G65" s="31">
        <f t="shared" si="0"/>
        <v>1288.31</v>
      </c>
      <c r="H65" s="32">
        <f t="shared" si="1"/>
        <v>924.48</v>
      </c>
      <c r="I65" s="32">
        <f t="shared" si="8"/>
        <v>27077.12</v>
      </c>
      <c r="J65" s="32">
        <f t="shared" si="4"/>
        <v>1934.08</v>
      </c>
      <c r="K65" s="33">
        <f t="shared" si="3"/>
        <v>795</v>
      </c>
      <c r="L65" s="25"/>
      <c r="M65" s="34">
        <f t="shared" si="5"/>
        <v>4146.87</v>
      </c>
      <c r="N65" s="25"/>
      <c r="O65" s="34">
        <f t="shared" si="6"/>
        <v>57069.56</v>
      </c>
    </row>
    <row r="66" spans="1:15" ht="14.25">
      <c r="A66" s="35"/>
      <c r="B66" s="136"/>
      <c r="C66" s="29" t="s">
        <v>19</v>
      </c>
      <c r="D66" s="29">
        <v>26</v>
      </c>
      <c r="E66" s="30">
        <v>264</v>
      </c>
      <c r="G66" s="31">
        <f t="shared" si="0"/>
        <v>1113.98</v>
      </c>
      <c r="H66" s="32">
        <f t="shared" si="1"/>
        <v>811.0799999999999</v>
      </c>
      <c r="I66" s="32">
        <f t="shared" si="8"/>
        <v>27077.12</v>
      </c>
      <c r="J66" s="32">
        <f t="shared" si="4"/>
        <v>1934.08</v>
      </c>
      <c r="K66" s="33">
        <f t="shared" si="3"/>
        <v>812.45</v>
      </c>
      <c r="L66" s="25"/>
      <c r="M66" s="34">
        <f t="shared" si="5"/>
        <v>3859.14</v>
      </c>
      <c r="N66" s="25"/>
      <c r="O66" s="34">
        <f t="shared" si="6"/>
        <v>53424.9</v>
      </c>
    </row>
    <row r="67" spans="1:15" ht="14.25">
      <c r="A67" s="35"/>
      <c r="B67" s="135" t="s">
        <v>57</v>
      </c>
      <c r="C67" s="29" t="s">
        <v>13</v>
      </c>
      <c r="D67" s="29">
        <v>27</v>
      </c>
      <c r="E67" s="30">
        <v>264</v>
      </c>
      <c r="G67" s="31">
        <f t="shared" si="0"/>
        <v>1288.31</v>
      </c>
      <c r="H67" s="32">
        <f t="shared" si="1"/>
        <v>924.48</v>
      </c>
      <c r="I67" s="32">
        <f t="shared" si="8"/>
        <v>27077.12</v>
      </c>
      <c r="J67" s="32">
        <f t="shared" si="4"/>
        <v>1934.08</v>
      </c>
      <c r="K67" s="33">
        <f t="shared" si="3"/>
        <v>795</v>
      </c>
      <c r="L67" s="25"/>
      <c r="M67" s="34">
        <f t="shared" si="5"/>
        <v>4146.87</v>
      </c>
      <c r="N67" s="25"/>
      <c r="O67" s="34">
        <f t="shared" si="6"/>
        <v>57069.56</v>
      </c>
    </row>
    <row r="68" spans="1:15" ht="14.25">
      <c r="A68" s="35"/>
      <c r="B68" s="136"/>
      <c r="C68" s="29" t="s">
        <v>19</v>
      </c>
      <c r="D68" s="29">
        <v>26</v>
      </c>
      <c r="E68" s="30">
        <v>264</v>
      </c>
      <c r="G68" s="31">
        <f t="shared" si="0"/>
        <v>1113.98</v>
      </c>
      <c r="H68" s="32">
        <f t="shared" si="1"/>
        <v>811.0799999999999</v>
      </c>
      <c r="I68" s="32">
        <f t="shared" si="8"/>
        <v>27077.12</v>
      </c>
      <c r="J68" s="32">
        <f t="shared" si="4"/>
        <v>1934.08</v>
      </c>
      <c r="K68" s="33">
        <f t="shared" si="3"/>
        <v>812.45</v>
      </c>
      <c r="L68" s="25"/>
      <c r="M68" s="34">
        <f t="shared" si="5"/>
        <v>3859.14</v>
      </c>
      <c r="N68" s="25"/>
      <c r="O68" s="34">
        <f t="shared" si="6"/>
        <v>53424.9</v>
      </c>
    </row>
    <row r="69" spans="1:15" ht="14.25">
      <c r="A69" s="35"/>
      <c r="B69" s="135" t="s">
        <v>58</v>
      </c>
      <c r="C69" s="29" t="s">
        <v>13</v>
      </c>
      <c r="D69" s="29">
        <v>27</v>
      </c>
      <c r="E69" s="30">
        <v>264</v>
      </c>
      <c r="G69" s="31">
        <f t="shared" si="0"/>
        <v>1288.31</v>
      </c>
      <c r="H69" s="32">
        <f t="shared" si="1"/>
        <v>924.48</v>
      </c>
      <c r="I69" s="32">
        <f t="shared" si="8"/>
        <v>27077.12</v>
      </c>
      <c r="J69" s="32">
        <f t="shared" si="4"/>
        <v>1934.08</v>
      </c>
      <c r="K69" s="33">
        <f t="shared" si="3"/>
        <v>795</v>
      </c>
      <c r="L69" s="25"/>
      <c r="M69" s="34">
        <f t="shared" si="5"/>
        <v>4146.87</v>
      </c>
      <c r="N69" s="25"/>
      <c r="O69" s="34">
        <f t="shared" si="6"/>
        <v>57069.56</v>
      </c>
    </row>
    <row r="70" spans="1:15" ht="14.25">
      <c r="A70" s="35"/>
      <c r="B70" s="136"/>
      <c r="C70" s="29" t="s">
        <v>19</v>
      </c>
      <c r="D70" s="29">
        <v>26</v>
      </c>
      <c r="E70" s="30">
        <v>264</v>
      </c>
      <c r="G70" s="31">
        <f t="shared" si="0"/>
        <v>1113.98</v>
      </c>
      <c r="H70" s="32">
        <f t="shared" si="1"/>
        <v>811.0799999999999</v>
      </c>
      <c r="I70" s="32">
        <f t="shared" si="8"/>
        <v>27077.12</v>
      </c>
      <c r="J70" s="32">
        <f t="shared" si="4"/>
        <v>1934.08</v>
      </c>
      <c r="K70" s="33">
        <f t="shared" si="3"/>
        <v>812.45</v>
      </c>
      <c r="L70" s="25"/>
      <c r="M70" s="34">
        <f t="shared" si="5"/>
        <v>3859.14</v>
      </c>
      <c r="N70" s="25"/>
      <c r="O70" s="34">
        <f t="shared" si="6"/>
        <v>53424.9</v>
      </c>
    </row>
    <row r="71" spans="1:20" ht="28.5">
      <c r="A71" s="35"/>
      <c r="B71" s="28" t="s">
        <v>60</v>
      </c>
      <c r="C71" s="29" t="s">
        <v>13</v>
      </c>
      <c r="D71" s="29">
        <v>27</v>
      </c>
      <c r="E71" s="30">
        <v>264</v>
      </c>
      <c r="G71" s="31">
        <f t="shared" si="0"/>
        <v>1288.31</v>
      </c>
      <c r="H71" s="32">
        <f t="shared" si="1"/>
        <v>924.48</v>
      </c>
      <c r="I71" s="32">
        <f t="shared" si="8"/>
        <v>27077.12</v>
      </c>
      <c r="J71" s="32">
        <f t="shared" si="4"/>
        <v>1934.08</v>
      </c>
      <c r="K71" s="33">
        <f t="shared" si="3"/>
        <v>795</v>
      </c>
      <c r="L71" s="25"/>
      <c r="M71" s="34">
        <f t="shared" si="5"/>
        <v>4146.87</v>
      </c>
      <c r="N71" s="25"/>
      <c r="O71" s="34">
        <f t="shared" si="6"/>
        <v>57069.56</v>
      </c>
      <c r="R71" s="36"/>
      <c r="S71" s="36"/>
      <c r="T71" s="36"/>
    </row>
    <row r="72" spans="1:20" ht="14.25">
      <c r="A72" s="35"/>
      <c r="B72" s="28" t="s">
        <v>61</v>
      </c>
      <c r="C72" s="29" t="s">
        <v>13</v>
      </c>
      <c r="D72" s="29">
        <v>27</v>
      </c>
      <c r="E72" s="30">
        <v>264</v>
      </c>
      <c r="G72" s="31">
        <f t="shared" si="0"/>
        <v>1288.31</v>
      </c>
      <c r="H72" s="32">
        <f t="shared" si="1"/>
        <v>924.48</v>
      </c>
      <c r="I72" s="32">
        <f t="shared" si="8"/>
        <v>27077.12</v>
      </c>
      <c r="J72" s="32">
        <f t="shared" si="4"/>
        <v>1934.08</v>
      </c>
      <c r="K72" s="33">
        <f t="shared" si="3"/>
        <v>795</v>
      </c>
      <c r="L72" s="25"/>
      <c r="M72" s="34">
        <f t="shared" si="5"/>
        <v>4146.87</v>
      </c>
      <c r="N72" s="25"/>
      <c r="O72" s="34">
        <f t="shared" si="6"/>
        <v>57069.56</v>
      </c>
      <c r="R72" s="39"/>
      <c r="S72" s="38"/>
      <c r="T72" s="39"/>
    </row>
    <row r="73" spans="1:20" ht="15">
      <c r="A73" s="35"/>
      <c r="B73" s="135" t="s">
        <v>62</v>
      </c>
      <c r="C73" s="29" t="s">
        <v>13</v>
      </c>
      <c r="D73" s="29">
        <v>27</v>
      </c>
      <c r="E73" s="30">
        <v>264</v>
      </c>
      <c r="G73" s="31">
        <f t="shared" si="0"/>
        <v>1288.31</v>
      </c>
      <c r="H73" s="32">
        <f t="shared" si="1"/>
        <v>924.48</v>
      </c>
      <c r="I73" s="32">
        <f t="shared" si="8"/>
        <v>27077.12</v>
      </c>
      <c r="J73" s="32">
        <f t="shared" si="4"/>
        <v>1934.08</v>
      </c>
      <c r="K73" s="33">
        <f t="shared" si="3"/>
        <v>795</v>
      </c>
      <c r="L73" s="25"/>
      <c r="M73" s="34">
        <f t="shared" si="5"/>
        <v>4146.87</v>
      </c>
      <c r="N73" s="25"/>
      <c r="O73" s="34">
        <f t="shared" si="6"/>
        <v>57069.56</v>
      </c>
      <c r="R73" s="137" t="s">
        <v>59</v>
      </c>
      <c r="S73" s="138"/>
      <c r="T73" s="139"/>
    </row>
    <row r="74" spans="1:20" ht="14.25">
      <c r="A74" s="35"/>
      <c r="B74" s="136"/>
      <c r="C74" s="29" t="s">
        <v>19</v>
      </c>
      <c r="D74" s="29">
        <v>26</v>
      </c>
      <c r="E74" s="30">
        <v>264</v>
      </c>
      <c r="G74" s="31">
        <f t="shared" si="0"/>
        <v>1113.98</v>
      </c>
      <c r="H74" s="32">
        <f t="shared" si="1"/>
        <v>811.0799999999999</v>
      </c>
      <c r="I74" s="32">
        <f t="shared" si="8"/>
        <v>27077.12</v>
      </c>
      <c r="J74" s="32">
        <f t="shared" si="4"/>
        <v>1934.08</v>
      </c>
      <c r="K74" s="33">
        <f t="shared" si="3"/>
        <v>812.45</v>
      </c>
      <c r="L74" s="25"/>
      <c r="M74" s="34">
        <f t="shared" si="5"/>
        <v>3859.14</v>
      </c>
      <c r="N74" s="25"/>
      <c r="O74" s="34">
        <f t="shared" si="6"/>
        <v>53424.9</v>
      </c>
      <c r="R74" s="46"/>
      <c r="S74" s="47" t="s">
        <v>33</v>
      </c>
      <c r="T74" s="47" t="s">
        <v>33</v>
      </c>
    </row>
    <row r="75" spans="1:20" ht="14.25">
      <c r="A75" s="35"/>
      <c r="B75" s="135" t="s">
        <v>63</v>
      </c>
      <c r="C75" s="29" t="s">
        <v>13</v>
      </c>
      <c r="D75" s="29">
        <v>27</v>
      </c>
      <c r="E75" s="30">
        <v>264</v>
      </c>
      <c r="G75" s="31">
        <f aca="true" t="shared" si="9" ref="G75:G134">VLOOKUP(C75,$R$12:$T$16,2,FALSE)</f>
        <v>1288.31</v>
      </c>
      <c r="H75" s="32">
        <f aca="true" t="shared" si="10" ref="H75:H135">VLOOKUP(D75,$R$31:$T$60,2,FALSE)</f>
        <v>924.48</v>
      </c>
      <c r="I75" s="32">
        <f aca="true" t="shared" si="11" ref="I75:I106">VLOOKUP(E75,$R$78:$AC$119,2,FALSE)</f>
        <v>27077.12</v>
      </c>
      <c r="J75" s="32">
        <f t="shared" si="4"/>
        <v>1934.08</v>
      </c>
      <c r="K75" s="33">
        <f aca="true" t="shared" si="12" ref="K75:K134">VLOOKUP(C75,$R$12:$T$16,3,FALSE)</f>
        <v>795</v>
      </c>
      <c r="L75" s="25"/>
      <c r="M75" s="34">
        <f t="shared" si="5"/>
        <v>4146.87</v>
      </c>
      <c r="N75" s="25"/>
      <c r="O75" s="34">
        <f t="shared" si="6"/>
        <v>57069.56</v>
      </c>
      <c r="R75" s="46"/>
      <c r="S75" s="47"/>
      <c r="T75" s="47"/>
    </row>
    <row r="76" spans="1:20" ht="14.25">
      <c r="A76" s="35"/>
      <c r="B76" s="136"/>
      <c r="C76" s="29" t="s">
        <v>19</v>
      </c>
      <c r="D76" s="29">
        <v>26</v>
      </c>
      <c r="E76" s="30">
        <v>264</v>
      </c>
      <c r="G76" s="31">
        <f t="shared" si="9"/>
        <v>1113.98</v>
      </c>
      <c r="H76" s="32">
        <f t="shared" si="10"/>
        <v>811.0799999999999</v>
      </c>
      <c r="I76" s="32">
        <f t="shared" si="11"/>
        <v>27077.12</v>
      </c>
      <c r="J76" s="32">
        <f aca="true" t="shared" si="13" ref="J76:J135">ROUND(I76/14,2)</f>
        <v>1934.08</v>
      </c>
      <c r="K76" s="33">
        <f t="shared" si="12"/>
        <v>812.45</v>
      </c>
      <c r="L76" s="25"/>
      <c r="M76" s="34">
        <f aca="true" t="shared" si="14" ref="M76:M134">+G76+H76+J76</f>
        <v>3859.14</v>
      </c>
      <c r="N76" s="25"/>
      <c r="O76" s="34">
        <f aca="true" t="shared" si="15" ref="O76:O135">+M76*14-2*G76+2*K76</f>
        <v>53424.9</v>
      </c>
      <c r="R76" s="40" t="s">
        <v>32</v>
      </c>
      <c r="S76" s="48" t="s">
        <v>11</v>
      </c>
      <c r="T76" s="48" t="s">
        <v>10</v>
      </c>
    </row>
    <row r="77" spans="1:30" ht="15">
      <c r="A77" s="35"/>
      <c r="B77" s="135" t="s">
        <v>64</v>
      </c>
      <c r="C77" s="29" t="s">
        <v>13</v>
      </c>
      <c r="D77" s="29">
        <v>27</v>
      </c>
      <c r="E77" s="30">
        <v>264</v>
      </c>
      <c r="G77" s="31">
        <f t="shared" si="9"/>
        <v>1288.31</v>
      </c>
      <c r="H77" s="32">
        <f t="shared" si="10"/>
        <v>924.48</v>
      </c>
      <c r="I77" s="32">
        <f t="shared" si="11"/>
        <v>27077.12</v>
      </c>
      <c r="J77" s="32">
        <f t="shared" si="13"/>
        <v>1934.08</v>
      </c>
      <c r="K77" s="33">
        <f t="shared" si="12"/>
        <v>795</v>
      </c>
      <c r="L77" s="25"/>
      <c r="M77" s="34">
        <f t="shared" si="14"/>
        <v>4146.87</v>
      </c>
      <c r="N77" s="25"/>
      <c r="O77" s="34">
        <f t="shared" si="15"/>
        <v>57069.56</v>
      </c>
      <c r="R77" s="49"/>
      <c r="S77" s="50"/>
      <c r="X77" s="51">
        <v>2022</v>
      </c>
      <c r="Y77" s="104">
        <v>0.025</v>
      </c>
      <c r="Z77" s="52" t="s">
        <v>65</v>
      </c>
      <c r="AA77" s="53" t="s">
        <v>66</v>
      </c>
      <c r="AB77" s="54"/>
      <c r="AC77" s="53" t="s">
        <v>67</v>
      </c>
      <c r="AD77" s="53" t="s">
        <v>66</v>
      </c>
    </row>
    <row r="78" spans="1:30" ht="15">
      <c r="A78" s="35"/>
      <c r="B78" s="136"/>
      <c r="C78" s="29" t="s">
        <v>19</v>
      </c>
      <c r="D78" s="29">
        <v>26</v>
      </c>
      <c r="E78" s="30">
        <v>264</v>
      </c>
      <c r="G78" s="31">
        <f t="shared" si="9"/>
        <v>1113.98</v>
      </c>
      <c r="H78" s="32">
        <f t="shared" si="10"/>
        <v>811.0799999999999</v>
      </c>
      <c r="I78" s="32">
        <f t="shared" si="11"/>
        <v>27077.12</v>
      </c>
      <c r="J78" s="32">
        <f t="shared" si="13"/>
        <v>1934.08</v>
      </c>
      <c r="K78" s="33">
        <f t="shared" si="12"/>
        <v>812.45</v>
      </c>
      <c r="L78" s="25"/>
      <c r="M78" s="34">
        <f t="shared" si="14"/>
        <v>3859.14</v>
      </c>
      <c r="N78" s="25"/>
      <c r="O78" s="34">
        <f t="shared" si="15"/>
        <v>53424.9</v>
      </c>
      <c r="R78" s="55">
        <v>230</v>
      </c>
      <c r="S78" s="112">
        <v>11615.519999999999</v>
      </c>
      <c r="T78" s="112">
        <v>829.68</v>
      </c>
      <c r="U78" s="43"/>
      <c r="V78" s="43"/>
      <c r="X78" s="56">
        <v>11332.16</v>
      </c>
      <c r="Y78" s="56">
        <f>X78*2.5%+X78</f>
        <v>11615.464</v>
      </c>
      <c r="Z78" s="56">
        <f aca="true" t="shared" si="16" ref="Z78:Z120">ROUND(Y78/14,2)</f>
        <v>829.68</v>
      </c>
      <c r="AA78" s="56">
        <f aca="true" t="shared" si="17" ref="AA78:AA120">+Z78*14</f>
        <v>11615.519999999999</v>
      </c>
      <c r="AB78" s="56">
        <f aca="true" t="shared" si="18" ref="AB78:AB120">+AA78-Y78</f>
        <v>0.055999999998675776</v>
      </c>
      <c r="AC78" s="56">
        <f aca="true" t="shared" si="19" ref="AC78:AC120">+ROUNDUP(Y78/14,2)</f>
        <v>829.68</v>
      </c>
      <c r="AD78" s="56">
        <f aca="true" t="shared" si="20" ref="AD78:AD120">+AC78*14</f>
        <v>11615.519999999999</v>
      </c>
    </row>
    <row r="79" spans="1:30" ht="15">
      <c r="A79" s="35"/>
      <c r="B79" s="135" t="s">
        <v>68</v>
      </c>
      <c r="C79" s="29" t="s">
        <v>13</v>
      </c>
      <c r="D79" s="29">
        <v>27</v>
      </c>
      <c r="E79" s="30">
        <v>264</v>
      </c>
      <c r="G79" s="31">
        <f t="shared" si="9"/>
        <v>1288.31</v>
      </c>
      <c r="H79" s="32">
        <f t="shared" si="10"/>
        <v>924.48</v>
      </c>
      <c r="I79" s="32">
        <f t="shared" si="11"/>
        <v>27077.12</v>
      </c>
      <c r="J79" s="32">
        <f t="shared" si="13"/>
        <v>1934.08</v>
      </c>
      <c r="K79" s="33">
        <f t="shared" si="12"/>
        <v>795</v>
      </c>
      <c r="L79" s="25"/>
      <c r="M79" s="34">
        <f t="shared" si="14"/>
        <v>4146.87</v>
      </c>
      <c r="N79" s="25"/>
      <c r="O79" s="34">
        <f t="shared" si="15"/>
        <v>57069.56</v>
      </c>
      <c r="R79" s="55">
        <v>281</v>
      </c>
      <c r="S79" s="112">
        <v>40797.40000000001</v>
      </c>
      <c r="T79" s="112">
        <v>2914.1000000000004</v>
      </c>
      <c r="U79" s="43"/>
      <c r="V79" s="43"/>
      <c r="X79" s="56">
        <v>39802.280000000006</v>
      </c>
      <c r="Y79" s="56">
        <f aca="true" t="shared" si="21" ref="Y79:Y89">X79*2.5%+X79</f>
        <v>40797.33700000001</v>
      </c>
      <c r="Z79" s="56">
        <f t="shared" si="16"/>
        <v>2914.1</v>
      </c>
      <c r="AA79" s="56">
        <f t="shared" si="17"/>
        <v>40797.4</v>
      </c>
      <c r="AB79" s="56">
        <f t="shared" si="18"/>
        <v>0.0629999999946449</v>
      </c>
      <c r="AC79" s="56">
        <f t="shared" si="19"/>
        <v>2914.1000000000004</v>
      </c>
      <c r="AD79" s="56">
        <f t="shared" si="20"/>
        <v>40797.40000000001</v>
      </c>
    </row>
    <row r="80" spans="1:30" ht="15">
      <c r="A80" s="35"/>
      <c r="B80" s="136"/>
      <c r="C80" s="29" t="s">
        <v>19</v>
      </c>
      <c r="D80" s="29">
        <v>26</v>
      </c>
      <c r="E80" s="30">
        <v>264</v>
      </c>
      <c r="G80" s="31">
        <f t="shared" si="9"/>
        <v>1113.98</v>
      </c>
      <c r="H80" s="32">
        <f t="shared" si="10"/>
        <v>811.0799999999999</v>
      </c>
      <c r="I80" s="32">
        <f t="shared" si="11"/>
        <v>27077.12</v>
      </c>
      <c r="J80" s="32">
        <f t="shared" si="13"/>
        <v>1934.08</v>
      </c>
      <c r="K80" s="33">
        <f t="shared" si="12"/>
        <v>812.45</v>
      </c>
      <c r="L80" s="25"/>
      <c r="M80" s="34">
        <f t="shared" si="14"/>
        <v>3859.14</v>
      </c>
      <c r="N80" s="25"/>
      <c r="O80" s="34">
        <f t="shared" si="15"/>
        <v>53424.9</v>
      </c>
      <c r="R80" s="55">
        <v>280</v>
      </c>
      <c r="S80" s="112">
        <v>41790.700000000004</v>
      </c>
      <c r="T80" s="112">
        <v>2985.05</v>
      </c>
      <c r="U80" s="43"/>
      <c r="V80" s="43"/>
      <c r="X80" s="56">
        <v>40771.36</v>
      </c>
      <c r="Y80" s="56">
        <f t="shared" si="21"/>
        <v>41790.644</v>
      </c>
      <c r="Z80" s="56">
        <f t="shared" si="16"/>
        <v>2985.05</v>
      </c>
      <c r="AA80" s="56">
        <f t="shared" si="17"/>
        <v>41790.700000000004</v>
      </c>
      <c r="AB80" s="56">
        <f t="shared" si="18"/>
        <v>0.056000000004132744</v>
      </c>
      <c r="AC80" s="56">
        <f t="shared" si="19"/>
        <v>2985.05</v>
      </c>
      <c r="AD80" s="56">
        <f t="shared" si="20"/>
        <v>41790.700000000004</v>
      </c>
    </row>
    <row r="81" spans="1:30" s="58" customFormat="1" ht="15">
      <c r="A81" s="57"/>
      <c r="B81" s="28" t="s">
        <v>69</v>
      </c>
      <c r="C81" s="29" t="s">
        <v>13</v>
      </c>
      <c r="D81" s="29">
        <v>27</v>
      </c>
      <c r="E81" s="30">
        <v>264</v>
      </c>
      <c r="F81" s="4"/>
      <c r="G81" s="31">
        <f t="shared" si="9"/>
        <v>1288.31</v>
      </c>
      <c r="H81" s="32">
        <f t="shared" si="10"/>
        <v>924.48</v>
      </c>
      <c r="I81" s="32">
        <f t="shared" si="11"/>
        <v>27077.12</v>
      </c>
      <c r="J81" s="32">
        <f t="shared" si="13"/>
        <v>1934.08</v>
      </c>
      <c r="K81" s="33">
        <f t="shared" si="12"/>
        <v>795</v>
      </c>
      <c r="L81" s="25"/>
      <c r="M81" s="34">
        <f t="shared" si="14"/>
        <v>4146.87</v>
      </c>
      <c r="N81" s="25"/>
      <c r="O81" s="34">
        <f t="shared" si="15"/>
        <v>57069.56</v>
      </c>
      <c r="P81" s="5"/>
      <c r="Q81" s="6"/>
      <c r="R81" s="55">
        <v>279</v>
      </c>
      <c r="S81" s="112">
        <v>27077.12</v>
      </c>
      <c r="T81" s="112">
        <v>1934.08</v>
      </c>
      <c r="U81" s="43"/>
      <c r="V81" s="43"/>
      <c r="X81" s="56">
        <v>26416.600000000002</v>
      </c>
      <c r="Y81" s="56">
        <f t="shared" si="21"/>
        <v>27077.015000000003</v>
      </c>
      <c r="Z81" s="56">
        <f t="shared" si="16"/>
        <v>1934.07</v>
      </c>
      <c r="AA81" s="56">
        <f t="shared" si="17"/>
        <v>27076.98</v>
      </c>
      <c r="AB81" s="56">
        <f t="shared" si="18"/>
        <v>-0.03500000000349246</v>
      </c>
      <c r="AC81" s="56">
        <f t="shared" si="19"/>
        <v>1934.08</v>
      </c>
      <c r="AD81" s="56">
        <f t="shared" si="20"/>
        <v>27077.12</v>
      </c>
    </row>
    <row r="82" spans="1:30" ht="15">
      <c r="A82" s="35"/>
      <c r="B82" s="135" t="s">
        <v>70</v>
      </c>
      <c r="C82" s="29" t="s">
        <v>13</v>
      </c>
      <c r="D82" s="29">
        <v>27</v>
      </c>
      <c r="E82" s="30">
        <v>264</v>
      </c>
      <c r="G82" s="31">
        <f t="shared" si="9"/>
        <v>1288.31</v>
      </c>
      <c r="H82" s="32">
        <f t="shared" si="10"/>
        <v>924.48</v>
      </c>
      <c r="I82" s="32">
        <f t="shared" si="11"/>
        <v>27077.12</v>
      </c>
      <c r="J82" s="32">
        <f t="shared" si="13"/>
        <v>1934.08</v>
      </c>
      <c r="K82" s="33">
        <f t="shared" si="12"/>
        <v>795</v>
      </c>
      <c r="L82" s="25"/>
      <c r="M82" s="34">
        <f t="shared" si="14"/>
        <v>4146.87</v>
      </c>
      <c r="N82" s="25"/>
      <c r="O82" s="34">
        <f t="shared" si="15"/>
        <v>57069.56</v>
      </c>
      <c r="R82" s="55">
        <v>278</v>
      </c>
      <c r="S82" s="112">
        <v>44454.90000000001</v>
      </c>
      <c r="T82" s="112">
        <v>3175.3500000000004</v>
      </c>
      <c r="U82" s="43"/>
      <c r="V82" s="43"/>
      <c r="X82" s="56">
        <v>43370.6</v>
      </c>
      <c r="Y82" s="56">
        <f t="shared" si="21"/>
        <v>44454.865</v>
      </c>
      <c r="Z82" s="56">
        <f t="shared" si="16"/>
        <v>3175.35</v>
      </c>
      <c r="AA82" s="56">
        <f t="shared" si="17"/>
        <v>44454.9</v>
      </c>
      <c r="AB82" s="56">
        <f t="shared" si="18"/>
        <v>0.03500000000349246</v>
      </c>
      <c r="AC82" s="56">
        <f t="shared" si="19"/>
        <v>3175.3500000000004</v>
      </c>
      <c r="AD82" s="56">
        <f t="shared" si="20"/>
        <v>44454.90000000001</v>
      </c>
    </row>
    <row r="83" spans="1:30" ht="15">
      <c r="A83" s="35"/>
      <c r="B83" s="136"/>
      <c r="C83" s="29" t="s">
        <v>19</v>
      </c>
      <c r="D83" s="29">
        <v>26</v>
      </c>
      <c r="E83" s="30">
        <v>264</v>
      </c>
      <c r="G83" s="31">
        <f t="shared" si="9"/>
        <v>1113.98</v>
      </c>
      <c r="H83" s="32">
        <f t="shared" si="10"/>
        <v>811.0799999999999</v>
      </c>
      <c r="I83" s="32">
        <f t="shared" si="11"/>
        <v>27077.12</v>
      </c>
      <c r="J83" s="32">
        <f t="shared" si="13"/>
        <v>1934.08</v>
      </c>
      <c r="K83" s="33">
        <f t="shared" si="12"/>
        <v>812.45</v>
      </c>
      <c r="L83" s="25"/>
      <c r="M83" s="34">
        <f t="shared" si="14"/>
        <v>3859.14</v>
      </c>
      <c r="N83" s="25"/>
      <c r="O83" s="34">
        <f t="shared" si="15"/>
        <v>53424.9</v>
      </c>
      <c r="R83" s="55">
        <v>277</v>
      </c>
      <c r="S83" s="112">
        <v>44454.90000000001</v>
      </c>
      <c r="T83" s="112">
        <v>3175.3500000000004</v>
      </c>
      <c r="U83" s="43"/>
      <c r="V83" s="43"/>
      <c r="X83" s="56">
        <v>43370.6</v>
      </c>
      <c r="Y83" s="56">
        <f t="shared" si="21"/>
        <v>44454.865</v>
      </c>
      <c r="Z83" s="56">
        <f t="shared" si="16"/>
        <v>3175.35</v>
      </c>
      <c r="AA83" s="56">
        <f t="shared" si="17"/>
        <v>44454.9</v>
      </c>
      <c r="AB83" s="56">
        <f t="shared" si="18"/>
        <v>0.03500000000349246</v>
      </c>
      <c r="AC83" s="56">
        <f t="shared" si="19"/>
        <v>3175.3500000000004</v>
      </c>
      <c r="AD83" s="56">
        <f t="shared" si="20"/>
        <v>44454.90000000001</v>
      </c>
    </row>
    <row r="84" spans="1:30" ht="15">
      <c r="A84" s="35"/>
      <c r="B84" s="135" t="s">
        <v>71</v>
      </c>
      <c r="C84" s="29" t="s">
        <v>13</v>
      </c>
      <c r="D84" s="29">
        <v>27</v>
      </c>
      <c r="E84" s="30">
        <v>264</v>
      </c>
      <c r="G84" s="31">
        <f t="shared" si="9"/>
        <v>1288.31</v>
      </c>
      <c r="H84" s="32">
        <f t="shared" si="10"/>
        <v>924.48</v>
      </c>
      <c r="I84" s="32">
        <f t="shared" si="11"/>
        <v>27077.12</v>
      </c>
      <c r="J84" s="32">
        <f t="shared" si="13"/>
        <v>1934.08</v>
      </c>
      <c r="K84" s="33">
        <f t="shared" si="12"/>
        <v>795</v>
      </c>
      <c r="L84" s="25"/>
      <c r="M84" s="34">
        <f t="shared" si="14"/>
        <v>4146.87</v>
      </c>
      <c r="N84" s="25"/>
      <c r="O84" s="34">
        <f t="shared" si="15"/>
        <v>57069.56</v>
      </c>
      <c r="R84" s="59">
        <v>276</v>
      </c>
      <c r="S84" s="112">
        <v>43412.6</v>
      </c>
      <c r="T84" s="112">
        <v>3100.9</v>
      </c>
      <c r="U84" s="43"/>
      <c r="V84" s="43"/>
      <c r="X84" s="56">
        <v>42353.64</v>
      </c>
      <c r="Y84" s="56">
        <f t="shared" si="21"/>
        <v>43412.481</v>
      </c>
      <c r="Z84" s="56">
        <f t="shared" si="16"/>
        <v>3100.89</v>
      </c>
      <c r="AA84" s="56">
        <f t="shared" si="17"/>
        <v>43412.46</v>
      </c>
      <c r="AB84" s="56">
        <f t="shared" si="18"/>
        <v>-0.021000000000640284</v>
      </c>
      <c r="AC84" s="56">
        <f t="shared" si="19"/>
        <v>3100.9</v>
      </c>
      <c r="AD84" s="56">
        <f t="shared" si="20"/>
        <v>43412.6</v>
      </c>
    </row>
    <row r="85" spans="1:30" ht="15">
      <c r="A85" s="35"/>
      <c r="B85" s="136"/>
      <c r="C85" s="29" t="s">
        <v>19</v>
      </c>
      <c r="D85" s="29">
        <v>26</v>
      </c>
      <c r="E85" s="30">
        <v>264</v>
      </c>
      <c r="G85" s="31">
        <f t="shared" si="9"/>
        <v>1113.98</v>
      </c>
      <c r="H85" s="32">
        <f t="shared" si="10"/>
        <v>811.0799999999999</v>
      </c>
      <c r="I85" s="32">
        <f t="shared" si="11"/>
        <v>27077.12</v>
      </c>
      <c r="J85" s="32">
        <f t="shared" si="13"/>
        <v>1934.08</v>
      </c>
      <c r="K85" s="33">
        <f t="shared" si="12"/>
        <v>812.45</v>
      </c>
      <c r="L85" s="25"/>
      <c r="M85" s="34">
        <f t="shared" si="14"/>
        <v>3859.14</v>
      </c>
      <c r="N85" s="25"/>
      <c r="O85" s="34">
        <f t="shared" si="15"/>
        <v>53424.9</v>
      </c>
      <c r="R85" s="60">
        <v>275</v>
      </c>
      <c r="S85" s="112">
        <v>40797.40000000001</v>
      </c>
      <c r="T85" s="112">
        <v>2914.1000000000004</v>
      </c>
      <c r="U85" s="43"/>
      <c r="V85" s="43"/>
      <c r="X85" s="56">
        <v>39802.280000000006</v>
      </c>
      <c r="Y85" s="56">
        <f t="shared" si="21"/>
        <v>40797.33700000001</v>
      </c>
      <c r="Z85" s="56">
        <f t="shared" si="16"/>
        <v>2914.1</v>
      </c>
      <c r="AA85" s="56">
        <f t="shared" si="17"/>
        <v>40797.4</v>
      </c>
      <c r="AB85" s="56">
        <f t="shared" si="18"/>
        <v>0.0629999999946449</v>
      </c>
      <c r="AC85" s="56">
        <f t="shared" si="19"/>
        <v>2914.1000000000004</v>
      </c>
      <c r="AD85" s="56">
        <f t="shared" si="20"/>
        <v>40797.40000000001</v>
      </c>
    </row>
    <row r="86" spans="1:30" ht="15">
      <c r="A86" s="35"/>
      <c r="B86" s="135" t="s">
        <v>72</v>
      </c>
      <c r="C86" s="29" t="s">
        <v>13</v>
      </c>
      <c r="D86" s="29">
        <v>27</v>
      </c>
      <c r="E86" s="30">
        <v>264</v>
      </c>
      <c r="G86" s="31">
        <f t="shared" si="9"/>
        <v>1288.31</v>
      </c>
      <c r="H86" s="32">
        <f t="shared" si="10"/>
        <v>924.48</v>
      </c>
      <c r="I86" s="32">
        <f t="shared" si="11"/>
        <v>27077.12</v>
      </c>
      <c r="J86" s="32">
        <f t="shared" si="13"/>
        <v>1934.08</v>
      </c>
      <c r="K86" s="33">
        <f t="shared" si="12"/>
        <v>795</v>
      </c>
      <c r="L86" s="25"/>
      <c r="M86" s="34">
        <f t="shared" si="14"/>
        <v>4146.87</v>
      </c>
      <c r="N86" s="25"/>
      <c r="O86" s="34">
        <f t="shared" si="15"/>
        <v>57069.56</v>
      </c>
      <c r="R86" s="59">
        <v>272</v>
      </c>
      <c r="S86" s="112">
        <v>50544.200000000004</v>
      </c>
      <c r="T86" s="112">
        <v>3610.3</v>
      </c>
      <c r="U86" s="43"/>
      <c r="V86" s="43"/>
      <c r="X86" s="56">
        <v>49311.36</v>
      </c>
      <c r="Y86" s="56">
        <f t="shared" si="21"/>
        <v>50544.144</v>
      </c>
      <c r="Z86" s="56">
        <f t="shared" si="16"/>
        <v>3610.3</v>
      </c>
      <c r="AA86" s="56">
        <f t="shared" si="17"/>
        <v>50544.200000000004</v>
      </c>
      <c r="AB86" s="56">
        <f t="shared" si="18"/>
        <v>0.056000000004132744</v>
      </c>
      <c r="AC86" s="56">
        <f t="shared" si="19"/>
        <v>3610.3</v>
      </c>
      <c r="AD86" s="56">
        <f t="shared" si="20"/>
        <v>50544.200000000004</v>
      </c>
    </row>
    <row r="87" spans="1:30" ht="15">
      <c r="A87" s="35"/>
      <c r="B87" s="136"/>
      <c r="C87" s="29" t="s">
        <v>19</v>
      </c>
      <c r="D87" s="29">
        <v>26</v>
      </c>
      <c r="E87" s="30">
        <v>264</v>
      </c>
      <c r="G87" s="31">
        <f t="shared" si="9"/>
        <v>1113.98</v>
      </c>
      <c r="H87" s="32">
        <f t="shared" si="10"/>
        <v>811.0799999999999</v>
      </c>
      <c r="I87" s="32">
        <f t="shared" si="11"/>
        <v>27077.12</v>
      </c>
      <c r="J87" s="32">
        <f t="shared" si="13"/>
        <v>1934.08</v>
      </c>
      <c r="K87" s="33">
        <f t="shared" si="12"/>
        <v>812.45</v>
      </c>
      <c r="L87" s="25"/>
      <c r="M87" s="34">
        <f t="shared" si="14"/>
        <v>3859.14</v>
      </c>
      <c r="N87" s="25"/>
      <c r="O87" s="34">
        <f t="shared" si="15"/>
        <v>53424.9</v>
      </c>
      <c r="R87" s="55">
        <v>270</v>
      </c>
      <c r="S87" s="112">
        <v>25599</v>
      </c>
      <c r="T87" s="112">
        <v>1828.5</v>
      </c>
      <c r="U87" s="43"/>
      <c r="V87" s="43"/>
      <c r="X87" s="56">
        <v>24974.600000000002</v>
      </c>
      <c r="Y87" s="56">
        <f t="shared" si="21"/>
        <v>25598.965000000004</v>
      </c>
      <c r="Z87" s="56">
        <f t="shared" si="16"/>
        <v>1828.5</v>
      </c>
      <c r="AA87" s="56">
        <f t="shared" si="17"/>
        <v>25599</v>
      </c>
      <c r="AB87" s="56">
        <f t="shared" si="18"/>
        <v>0.0349999999962165</v>
      </c>
      <c r="AC87" s="56">
        <f t="shared" si="19"/>
        <v>1828.5</v>
      </c>
      <c r="AD87" s="56">
        <f t="shared" si="20"/>
        <v>25599</v>
      </c>
    </row>
    <row r="88" spans="1:30" ht="15">
      <c r="A88" s="35"/>
      <c r="B88" s="135" t="s">
        <v>73</v>
      </c>
      <c r="C88" s="29" t="s">
        <v>13</v>
      </c>
      <c r="D88" s="29">
        <v>27</v>
      </c>
      <c r="E88" s="30">
        <v>264</v>
      </c>
      <c r="G88" s="31">
        <f t="shared" si="9"/>
        <v>1288.31</v>
      </c>
      <c r="H88" s="32">
        <f t="shared" si="10"/>
        <v>924.48</v>
      </c>
      <c r="I88" s="32">
        <f t="shared" si="11"/>
        <v>27077.12</v>
      </c>
      <c r="J88" s="32">
        <f t="shared" si="13"/>
        <v>1934.08</v>
      </c>
      <c r="K88" s="33">
        <f t="shared" si="12"/>
        <v>795</v>
      </c>
      <c r="L88" s="25"/>
      <c r="M88" s="34">
        <f t="shared" si="14"/>
        <v>4146.87</v>
      </c>
      <c r="N88" s="25"/>
      <c r="O88" s="34">
        <f t="shared" si="15"/>
        <v>57069.56</v>
      </c>
      <c r="R88" s="59">
        <v>268</v>
      </c>
      <c r="S88" s="112">
        <v>60962.58</v>
      </c>
      <c r="T88" s="112">
        <v>4354.47</v>
      </c>
      <c r="U88" s="43"/>
      <c r="V88" s="43"/>
      <c r="X88" s="56">
        <v>59475.64</v>
      </c>
      <c r="Y88" s="56">
        <f t="shared" si="21"/>
        <v>60962.531</v>
      </c>
      <c r="Z88" s="56">
        <f t="shared" si="16"/>
        <v>4354.47</v>
      </c>
      <c r="AA88" s="56">
        <f t="shared" si="17"/>
        <v>60962.58</v>
      </c>
      <c r="AB88" s="56">
        <f t="shared" si="18"/>
        <v>0.04899999999906868</v>
      </c>
      <c r="AC88" s="56">
        <f t="shared" si="19"/>
        <v>4354.47</v>
      </c>
      <c r="AD88" s="56">
        <f t="shared" si="20"/>
        <v>60962.58</v>
      </c>
    </row>
    <row r="89" spans="1:30" ht="15">
      <c r="A89" s="35"/>
      <c r="B89" s="136"/>
      <c r="C89" s="29" t="s">
        <v>19</v>
      </c>
      <c r="D89" s="29">
        <v>26</v>
      </c>
      <c r="E89" s="30">
        <v>264</v>
      </c>
      <c r="G89" s="31">
        <f t="shared" si="9"/>
        <v>1113.98</v>
      </c>
      <c r="H89" s="32">
        <f t="shared" si="10"/>
        <v>811.0799999999999</v>
      </c>
      <c r="I89" s="32">
        <f t="shared" si="11"/>
        <v>27077.12</v>
      </c>
      <c r="J89" s="32">
        <f t="shared" si="13"/>
        <v>1934.08</v>
      </c>
      <c r="K89" s="33">
        <f t="shared" si="12"/>
        <v>812.45</v>
      </c>
      <c r="L89" s="25"/>
      <c r="M89" s="34">
        <f t="shared" si="14"/>
        <v>3859.14</v>
      </c>
      <c r="N89" s="25"/>
      <c r="O89" s="34">
        <f t="shared" si="15"/>
        <v>53424.9</v>
      </c>
      <c r="R89" s="59">
        <v>267</v>
      </c>
      <c r="S89" s="112">
        <v>60962.58</v>
      </c>
      <c r="T89" s="112">
        <v>4354.47</v>
      </c>
      <c r="U89" s="43"/>
      <c r="V89" s="43"/>
      <c r="X89" s="56">
        <v>59475.64</v>
      </c>
      <c r="Y89" s="56">
        <f t="shared" si="21"/>
        <v>60962.531</v>
      </c>
      <c r="Z89" s="56">
        <f t="shared" si="16"/>
        <v>4354.47</v>
      </c>
      <c r="AA89" s="56">
        <f t="shared" si="17"/>
        <v>60962.58</v>
      </c>
      <c r="AB89" s="56">
        <f t="shared" si="18"/>
        <v>0.04899999999906868</v>
      </c>
      <c r="AC89" s="56">
        <f t="shared" si="19"/>
        <v>4354.47</v>
      </c>
      <c r="AD89" s="56">
        <f t="shared" si="20"/>
        <v>60962.58</v>
      </c>
    </row>
    <row r="90" spans="1:30" ht="15">
      <c r="A90" s="35"/>
      <c r="B90" s="113" t="s">
        <v>299</v>
      </c>
      <c r="C90" s="29" t="s">
        <v>13</v>
      </c>
      <c r="D90" s="29">
        <v>27</v>
      </c>
      <c r="E90" s="30">
        <v>264</v>
      </c>
      <c r="G90" s="31">
        <f>VLOOKUP(C90,$R$12:$T$16,2,FALSE)</f>
        <v>1288.31</v>
      </c>
      <c r="H90" s="32">
        <f>VLOOKUP(D90,$R$31:$T$60,2,FALSE)</f>
        <v>924.48</v>
      </c>
      <c r="I90" s="32">
        <f t="shared" si="11"/>
        <v>27077.12</v>
      </c>
      <c r="J90" s="32">
        <f>ROUND(I90/14,2)</f>
        <v>1934.08</v>
      </c>
      <c r="K90" s="33">
        <f>VLOOKUP(C90,$R$12:$T$16,3,FALSE)</f>
        <v>795</v>
      </c>
      <c r="L90" s="25"/>
      <c r="M90" s="34">
        <f>+G90+H90+J90</f>
        <v>4146.87</v>
      </c>
      <c r="N90" s="25"/>
      <c r="O90" s="34">
        <f>+M90*14-2*G90+2*K90</f>
        <v>57069.56</v>
      </c>
      <c r="R90" s="59">
        <v>266</v>
      </c>
      <c r="S90" s="112">
        <v>53441.920000000006</v>
      </c>
      <c r="T90" s="112">
        <v>3817.28</v>
      </c>
      <c r="U90" s="43"/>
      <c r="V90" s="43"/>
      <c r="X90" s="56">
        <v>52138.380000000005</v>
      </c>
      <c r="Y90" s="56">
        <f aca="true" t="shared" si="22" ref="Y90:Y120">X90*2.5%+X90</f>
        <v>53441.8395</v>
      </c>
      <c r="Z90" s="56">
        <f t="shared" si="16"/>
        <v>3817.27</v>
      </c>
      <c r="AA90" s="56">
        <f t="shared" si="17"/>
        <v>53441.78</v>
      </c>
      <c r="AB90" s="56">
        <f t="shared" si="18"/>
        <v>-0.0595000000030268</v>
      </c>
      <c r="AC90" s="56">
        <f t="shared" si="19"/>
        <v>3817.28</v>
      </c>
      <c r="AD90" s="56">
        <f t="shared" si="20"/>
        <v>53441.920000000006</v>
      </c>
    </row>
    <row r="91" spans="1:30" ht="15">
      <c r="A91" s="35"/>
      <c r="B91" s="135" t="s">
        <v>74</v>
      </c>
      <c r="C91" s="29" t="s">
        <v>13</v>
      </c>
      <c r="D91" s="29">
        <v>27</v>
      </c>
      <c r="E91" s="30">
        <v>264</v>
      </c>
      <c r="G91" s="31">
        <f t="shared" si="9"/>
        <v>1288.31</v>
      </c>
      <c r="H91" s="32">
        <f t="shared" si="10"/>
        <v>924.48</v>
      </c>
      <c r="I91" s="32">
        <f t="shared" si="11"/>
        <v>27077.12</v>
      </c>
      <c r="J91" s="32">
        <f t="shared" si="13"/>
        <v>1934.08</v>
      </c>
      <c r="K91" s="33">
        <f t="shared" si="12"/>
        <v>795</v>
      </c>
      <c r="L91" s="25"/>
      <c r="M91" s="34">
        <f t="shared" si="14"/>
        <v>4146.87</v>
      </c>
      <c r="N91" s="25"/>
      <c r="O91" s="34">
        <f t="shared" si="15"/>
        <v>57069.56</v>
      </c>
      <c r="R91" s="59">
        <v>264</v>
      </c>
      <c r="S91" s="112">
        <v>27077.12</v>
      </c>
      <c r="T91" s="112">
        <v>1934.08</v>
      </c>
      <c r="U91" s="43"/>
      <c r="V91" s="43"/>
      <c r="X91" s="56">
        <v>26416.600000000002</v>
      </c>
      <c r="Y91" s="56">
        <f t="shared" si="22"/>
        <v>27077.015000000003</v>
      </c>
      <c r="Z91" s="56">
        <f t="shared" si="16"/>
        <v>1934.07</v>
      </c>
      <c r="AA91" s="56">
        <f t="shared" si="17"/>
        <v>27076.98</v>
      </c>
      <c r="AB91" s="56">
        <f t="shared" si="18"/>
        <v>-0.03500000000349246</v>
      </c>
      <c r="AC91" s="56">
        <f t="shared" si="19"/>
        <v>1934.08</v>
      </c>
      <c r="AD91" s="56">
        <f t="shared" si="20"/>
        <v>27077.12</v>
      </c>
    </row>
    <row r="92" spans="1:30" ht="15">
      <c r="A92" s="35"/>
      <c r="B92" s="136"/>
      <c r="C92" s="29" t="s">
        <v>19</v>
      </c>
      <c r="D92" s="29">
        <v>26</v>
      </c>
      <c r="E92" s="30">
        <v>264</v>
      </c>
      <c r="G92" s="31">
        <f t="shared" si="9"/>
        <v>1113.98</v>
      </c>
      <c r="H92" s="32">
        <f t="shared" si="10"/>
        <v>811.0799999999999</v>
      </c>
      <c r="I92" s="32">
        <f t="shared" si="11"/>
        <v>27077.12</v>
      </c>
      <c r="J92" s="32">
        <f t="shared" si="13"/>
        <v>1934.08</v>
      </c>
      <c r="K92" s="33">
        <f t="shared" si="12"/>
        <v>812.45</v>
      </c>
      <c r="L92" s="25"/>
      <c r="M92" s="34">
        <f t="shared" si="14"/>
        <v>3859.14</v>
      </c>
      <c r="N92" s="25"/>
      <c r="O92" s="34">
        <f t="shared" si="15"/>
        <v>53424.9</v>
      </c>
      <c r="R92" s="55">
        <v>263</v>
      </c>
      <c r="S92" s="112">
        <v>22562.539999999997</v>
      </c>
      <c r="T92" s="112">
        <v>1611.61</v>
      </c>
      <c r="U92" s="43"/>
      <c r="V92" s="43"/>
      <c r="X92" s="56">
        <v>22012.2</v>
      </c>
      <c r="Y92" s="56">
        <f t="shared" si="22"/>
        <v>22562.505</v>
      </c>
      <c r="Z92" s="56">
        <f t="shared" si="16"/>
        <v>1611.61</v>
      </c>
      <c r="AA92" s="56">
        <f t="shared" si="17"/>
        <v>22562.539999999997</v>
      </c>
      <c r="AB92" s="56">
        <f t="shared" si="18"/>
        <v>0.0349999999962165</v>
      </c>
      <c r="AC92" s="56">
        <f t="shared" si="19"/>
        <v>1611.61</v>
      </c>
      <c r="AD92" s="56">
        <f t="shared" si="20"/>
        <v>22562.539999999997</v>
      </c>
    </row>
    <row r="93" spans="1:30" ht="15">
      <c r="A93" s="57"/>
      <c r="B93" s="135" t="s">
        <v>75</v>
      </c>
      <c r="C93" s="29" t="s">
        <v>13</v>
      </c>
      <c r="D93" s="29">
        <v>27</v>
      </c>
      <c r="E93" s="30">
        <v>264</v>
      </c>
      <c r="G93" s="31">
        <f t="shared" si="9"/>
        <v>1288.31</v>
      </c>
      <c r="H93" s="32">
        <f t="shared" si="10"/>
        <v>924.48</v>
      </c>
      <c r="I93" s="32">
        <f t="shared" si="11"/>
        <v>27077.12</v>
      </c>
      <c r="J93" s="32">
        <f t="shared" si="13"/>
        <v>1934.08</v>
      </c>
      <c r="K93" s="33">
        <f t="shared" si="12"/>
        <v>795</v>
      </c>
      <c r="L93" s="25"/>
      <c r="M93" s="34">
        <f t="shared" si="14"/>
        <v>4146.87</v>
      </c>
      <c r="N93" s="25"/>
      <c r="O93" s="34">
        <f t="shared" si="15"/>
        <v>57069.56</v>
      </c>
      <c r="R93" s="55">
        <v>262</v>
      </c>
      <c r="S93" s="112">
        <v>16716.42</v>
      </c>
      <c r="T93" s="112">
        <v>1194.03</v>
      </c>
      <c r="U93" s="43"/>
      <c r="V93" s="43"/>
      <c r="X93" s="56">
        <v>16308.600000000002</v>
      </c>
      <c r="Y93" s="56">
        <f t="shared" si="22"/>
        <v>16716.315000000002</v>
      </c>
      <c r="Z93" s="56">
        <f t="shared" si="16"/>
        <v>1194.02</v>
      </c>
      <c r="AA93" s="56">
        <f t="shared" si="17"/>
        <v>16716.28</v>
      </c>
      <c r="AB93" s="56">
        <f t="shared" si="18"/>
        <v>-0.03500000000349246</v>
      </c>
      <c r="AC93" s="56">
        <f t="shared" si="19"/>
        <v>1194.03</v>
      </c>
      <c r="AD93" s="56">
        <f t="shared" si="20"/>
        <v>16716.42</v>
      </c>
    </row>
    <row r="94" spans="1:30" ht="15">
      <c r="A94" s="57"/>
      <c r="B94" s="136"/>
      <c r="C94" s="29" t="s">
        <v>19</v>
      </c>
      <c r="D94" s="29">
        <v>26</v>
      </c>
      <c r="E94" s="30">
        <v>264</v>
      </c>
      <c r="G94" s="31">
        <f t="shared" si="9"/>
        <v>1113.98</v>
      </c>
      <c r="H94" s="32">
        <f t="shared" si="10"/>
        <v>811.0799999999999</v>
      </c>
      <c r="I94" s="32">
        <f t="shared" si="11"/>
        <v>27077.12</v>
      </c>
      <c r="J94" s="32">
        <f t="shared" si="13"/>
        <v>1934.08</v>
      </c>
      <c r="K94" s="33">
        <f t="shared" si="12"/>
        <v>812.45</v>
      </c>
      <c r="L94" s="25"/>
      <c r="M94" s="34">
        <f t="shared" si="14"/>
        <v>3859.14</v>
      </c>
      <c r="N94" s="25"/>
      <c r="O94" s="34">
        <f t="shared" si="15"/>
        <v>53424.9</v>
      </c>
      <c r="R94" s="55">
        <v>261</v>
      </c>
      <c r="S94" s="112">
        <v>12934.88</v>
      </c>
      <c r="T94" s="112">
        <v>923.92</v>
      </c>
      <c r="U94" s="43"/>
      <c r="V94" s="43"/>
      <c r="X94" s="56">
        <v>12619.32</v>
      </c>
      <c r="Y94" s="56">
        <f t="shared" si="22"/>
        <v>12934.803</v>
      </c>
      <c r="Z94" s="56">
        <f t="shared" si="16"/>
        <v>923.91</v>
      </c>
      <c r="AA94" s="56">
        <f t="shared" si="17"/>
        <v>12934.74</v>
      </c>
      <c r="AB94" s="56">
        <f t="shared" si="18"/>
        <v>-0.06300000000010186</v>
      </c>
      <c r="AC94" s="56">
        <f t="shared" si="19"/>
        <v>923.92</v>
      </c>
      <c r="AD94" s="56">
        <f t="shared" si="20"/>
        <v>12934.88</v>
      </c>
    </row>
    <row r="95" spans="1:30" ht="15">
      <c r="A95" s="35"/>
      <c r="B95" s="135" t="s">
        <v>76</v>
      </c>
      <c r="C95" s="29" t="s">
        <v>13</v>
      </c>
      <c r="D95" s="29">
        <v>27</v>
      </c>
      <c r="E95" s="30">
        <v>264</v>
      </c>
      <c r="G95" s="31">
        <f t="shared" si="9"/>
        <v>1288.31</v>
      </c>
      <c r="H95" s="32">
        <f t="shared" si="10"/>
        <v>924.48</v>
      </c>
      <c r="I95" s="32">
        <f t="shared" si="11"/>
        <v>27077.12</v>
      </c>
      <c r="J95" s="32">
        <f t="shared" si="13"/>
        <v>1934.08</v>
      </c>
      <c r="K95" s="33">
        <f t="shared" si="12"/>
        <v>795</v>
      </c>
      <c r="L95" s="25"/>
      <c r="M95" s="34">
        <f t="shared" si="14"/>
        <v>4146.87</v>
      </c>
      <c r="N95" s="25"/>
      <c r="O95" s="34">
        <f t="shared" si="15"/>
        <v>57069.56</v>
      </c>
      <c r="R95" s="55">
        <v>260</v>
      </c>
      <c r="S95" s="112">
        <v>12130.720000000001</v>
      </c>
      <c r="T95" s="112">
        <v>866.48</v>
      </c>
      <c r="U95" s="43"/>
      <c r="V95" s="43"/>
      <c r="X95" s="56">
        <v>11834.76</v>
      </c>
      <c r="Y95" s="56">
        <f t="shared" si="22"/>
        <v>12130.629</v>
      </c>
      <c r="Z95" s="56">
        <f t="shared" si="16"/>
        <v>866.47</v>
      </c>
      <c r="AA95" s="56">
        <f t="shared" si="17"/>
        <v>12130.58</v>
      </c>
      <c r="AB95" s="56">
        <f t="shared" si="18"/>
        <v>-0.04900000000088767</v>
      </c>
      <c r="AC95" s="56">
        <f t="shared" si="19"/>
        <v>866.48</v>
      </c>
      <c r="AD95" s="56">
        <f t="shared" si="20"/>
        <v>12130.720000000001</v>
      </c>
    </row>
    <row r="96" spans="1:30" ht="15">
      <c r="A96" s="35"/>
      <c r="B96" s="136"/>
      <c r="C96" s="29" t="s">
        <v>19</v>
      </c>
      <c r="D96" s="29">
        <v>26</v>
      </c>
      <c r="E96" s="30">
        <v>264</v>
      </c>
      <c r="G96" s="31">
        <f t="shared" si="9"/>
        <v>1113.98</v>
      </c>
      <c r="H96" s="32">
        <f t="shared" si="10"/>
        <v>811.0799999999999</v>
      </c>
      <c r="I96" s="32">
        <f t="shared" si="11"/>
        <v>27077.12</v>
      </c>
      <c r="J96" s="32">
        <f t="shared" si="13"/>
        <v>1934.08</v>
      </c>
      <c r="K96" s="33">
        <f t="shared" si="12"/>
        <v>812.45</v>
      </c>
      <c r="L96" s="25"/>
      <c r="M96" s="34">
        <f t="shared" si="14"/>
        <v>3859.14</v>
      </c>
      <c r="N96" s="25"/>
      <c r="O96" s="34">
        <f t="shared" si="15"/>
        <v>53424.9</v>
      </c>
      <c r="R96" s="55">
        <v>248</v>
      </c>
      <c r="S96" s="112">
        <v>16630.18</v>
      </c>
      <c r="T96" s="112">
        <v>1187.87</v>
      </c>
      <c r="U96" s="43"/>
      <c r="V96" s="43"/>
      <c r="X96" s="56">
        <v>16224.460000000001</v>
      </c>
      <c r="Y96" s="56">
        <f t="shared" si="22"/>
        <v>16630.071500000002</v>
      </c>
      <c r="Z96" s="56">
        <f t="shared" si="16"/>
        <v>1187.86</v>
      </c>
      <c r="AA96" s="56">
        <f t="shared" si="17"/>
        <v>16630.039999999997</v>
      </c>
      <c r="AB96" s="56">
        <f t="shared" si="18"/>
        <v>-0.031500000004598405</v>
      </c>
      <c r="AC96" s="56">
        <f t="shared" si="19"/>
        <v>1187.87</v>
      </c>
      <c r="AD96" s="56">
        <f t="shared" si="20"/>
        <v>16630.18</v>
      </c>
    </row>
    <row r="97" spans="1:30" ht="15">
      <c r="A97" s="35"/>
      <c r="B97" s="135" t="s">
        <v>77</v>
      </c>
      <c r="C97" s="29" t="s">
        <v>13</v>
      </c>
      <c r="D97" s="29">
        <v>27</v>
      </c>
      <c r="E97" s="30">
        <v>264</v>
      </c>
      <c r="G97" s="31">
        <f t="shared" si="9"/>
        <v>1288.31</v>
      </c>
      <c r="H97" s="32">
        <f t="shared" si="10"/>
        <v>924.48</v>
      </c>
      <c r="I97" s="32">
        <f t="shared" si="11"/>
        <v>27077.12</v>
      </c>
      <c r="J97" s="32">
        <f t="shared" si="13"/>
        <v>1934.08</v>
      </c>
      <c r="K97" s="33">
        <f t="shared" si="12"/>
        <v>795</v>
      </c>
      <c r="L97" s="25"/>
      <c r="M97" s="34">
        <f t="shared" si="14"/>
        <v>4146.87</v>
      </c>
      <c r="N97" s="25"/>
      <c r="O97" s="34">
        <f t="shared" si="15"/>
        <v>57069.56</v>
      </c>
      <c r="R97" s="55">
        <v>246</v>
      </c>
      <c r="S97" s="112">
        <v>15661.66</v>
      </c>
      <c r="T97" s="112">
        <v>1118.69</v>
      </c>
      <c r="U97" s="43"/>
      <c r="V97" s="43"/>
      <c r="X97" s="56">
        <v>15279.600000000002</v>
      </c>
      <c r="Y97" s="56">
        <f t="shared" si="22"/>
        <v>15661.590000000002</v>
      </c>
      <c r="Z97" s="56">
        <f t="shared" si="16"/>
        <v>1118.69</v>
      </c>
      <c r="AA97" s="56">
        <f t="shared" si="17"/>
        <v>15661.66</v>
      </c>
      <c r="AB97" s="56">
        <f t="shared" si="18"/>
        <v>0.06999999999788997</v>
      </c>
      <c r="AC97" s="56">
        <f t="shared" si="19"/>
        <v>1118.69</v>
      </c>
      <c r="AD97" s="56">
        <f t="shared" si="20"/>
        <v>15661.66</v>
      </c>
    </row>
    <row r="98" spans="1:30" ht="15">
      <c r="A98" s="35"/>
      <c r="B98" s="136"/>
      <c r="C98" s="29" t="s">
        <v>19</v>
      </c>
      <c r="D98" s="29">
        <v>26</v>
      </c>
      <c r="E98" s="30">
        <v>264</v>
      </c>
      <c r="G98" s="31">
        <f t="shared" si="9"/>
        <v>1113.98</v>
      </c>
      <c r="H98" s="32">
        <f t="shared" si="10"/>
        <v>811.0799999999999</v>
      </c>
      <c r="I98" s="32">
        <f t="shared" si="11"/>
        <v>27077.12</v>
      </c>
      <c r="J98" s="32">
        <f t="shared" si="13"/>
        <v>1934.08</v>
      </c>
      <c r="K98" s="33">
        <f t="shared" si="12"/>
        <v>812.45</v>
      </c>
      <c r="L98" s="25"/>
      <c r="M98" s="34">
        <f t="shared" si="14"/>
        <v>3859.14</v>
      </c>
      <c r="N98" s="25"/>
      <c r="O98" s="34">
        <f t="shared" si="15"/>
        <v>53424.9</v>
      </c>
      <c r="R98" s="55">
        <v>245</v>
      </c>
      <c r="S98" s="112">
        <v>39760.98</v>
      </c>
      <c r="T98" s="112">
        <v>2840.07</v>
      </c>
      <c r="U98" s="43"/>
      <c r="V98" s="43"/>
      <c r="X98" s="56">
        <v>38791.200000000004</v>
      </c>
      <c r="Y98" s="56">
        <f t="shared" si="22"/>
        <v>39760.98</v>
      </c>
      <c r="Z98" s="56">
        <f t="shared" si="16"/>
        <v>2840.07</v>
      </c>
      <c r="AA98" s="56">
        <f t="shared" si="17"/>
        <v>39760.98</v>
      </c>
      <c r="AB98" s="56">
        <f t="shared" si="18"/>
        <v>0</v>
      </c>
      <c r="AC98" s="56">
        <f t="shared" si="19"/>
        <v>2840.07</v>
      </c>
      <c r="AD98" s="56">
        <f t="shared" si="20"/>
        <v>39760.98</v>
      </c>
    </row>
    <row r="99" spans="2:30" ht="15">
      <c r="B99" s="135" t="s">
        <v>78</v>
      </c>
      <c r="C99" s="29" t="s">
        <v>13</v>
      </c>
      <c r="D99" s="29">
        <v>26</v>
      </c>
      <c r="E99" s="30">
        <v>270</v>
      </c>
      <c r="G99" s="31">
        <f t="shared" si="9"/>
        <v>1288.31</v>
      </c>
      <c r="H99" s="32">
        <f t="shared" si="10"/>
        <v>811.0799999999999</v>
      </c>
      <c r="I99" s="32">
        <f t="shared" si="11"/>
        <v>25599</v>
      </c>
      <c r="J99" s="32">
        <f t="shared" si="13"/>
        <v>1828.5</v>
      </c>
      <c r="K99" s="33">
        <f t="shared" si="12"/>
        <v>795</v>
      </c>
      <c r="L99" s="25"/>
      <c r="M99" s="34">
        <f t="shared" si="14"/>
        <v>3927.89</v>
      </c>
      <c r="N99" s="25"/>
      <c r="O99" s="34">
        <f t="shared" si="15"/>
        <v>54003.84</v>
      </c>
      <c r="R99" s="55">
        <v>244</v>
      </c>
      <c r="S99" s="112">
        <v>15570.94</v>
      </c>
      <c r="T99" s="112">
        <v>1112.21</v>
      </c>
      <c r="U99" s="43"/>
      <c r="V99" s="43"/>
      <c r="X99" s="56">
        <v>15191.119999999999</v>
      </c>
      <c r="Y99" s="56">
        <f t="shared" si="22"/>
        <v>15570.898</v>
      </c>
      <c r="Z99" s="56">
        <f t="shared" si="16"/>
        <v>1112.21</v>
      </c>
      <c r="AA99" s="56">
        <f t="shared" si="17"/>
        <v>15570.94</v>
      </c>
      <c r="AB99" s="56">
        <f t="shared" si="18"/>
        <v>0.04200000000128057</v>
      </c>
      <c r="AC99" s="56">
        <f t="shared" si="19"/>
        <v>1112.21</v>
      </c>
      <c r="AD99" s="56">
        <f t="shared" si="20"/>
        <v>15570.94</v>
      </c>
    </row>
    <row r="100" spans="2:30" ht="15">
      <c r="B100" s="136"/>
      <c r="C100" s="29" t="s">
        <v>19</v>
      </c>
      <c r="D100" s="29">
        <v>26</v>
      </c>
      <c r="E100" s="30">
        <v>270</v>
      </c>
      <c r="G100" s="31">
        <f t="shared" si="9"/>
        <v>1113.98</v>
      </c>
      <c r="H100" s="32">
        <f t="shared" si="10"/>
        <v>811.0799999999999</v>
      </c>
      <c r="I100" s="32">
        <f t="shared" si="11"/>
        <v>25599</v>
      </c>
      <c r="J100" s="32">
        <f t="shared" si="13"/>
        <v>1828.5</v>
      </c>
      <c r="K100" s="33">
        <f t="shared" si="12"/>
        <v>812.45</v>
      </c>
      <c r="L100" s="25"/>
      <c r="M100" s="34">
        <f t="shared" si="14"/>
        <v>3753.56</v>
      </c>
      <c r="N100" s="25"/>
      <c r="O100" s="34">
        <f t="shared" si="15"/>
        <v>51946.78</v>
      </c>
      <c r="R100" s="55">
        <v>243</v>
      </c>
      <c r="S100" s="112">
        <v>12222</v>
      </c>
      <c r="T100" s="112">
        <v>873</v>
      </c>
      <c r="U100" s="43"/>
      <c r="V100" s="43"/>
      <c r="X100" s="56">
        <v>11923.800000000001</v>
      </c>
      <c r="Y100" s="56">
        <f t="shared" si="22"/>
        <v>12221.895</v>
      </c>
      <c r="Z100" s="56">
        <f t="shared" si="16"/>
        <v>872.99</v>
      </c>
      <c r="AA100" s="56">
        <f t="shared" si="17"/>
        <v>12221.86</v>
      </c>
      <c r="AB100" s="56">
        <f t="shared" si="18"/>
        <v>-0.03499999999985448</v>
      </c>
      <c r="AC100" s="56">
        <f t="shared" si="19"/>
        <v>873</v>
      </c>
      <c r="AD100" s="56">
        <f t="shared" si="20"/>
        <v>12222</v>
      </c>
    </row>
    <row r="101" spans="2:30" ht="29.25">
      <c r="B101" s="28" t="s">
        <v>79</v>
      </c>
      <c r="C101" s="29" t="s">
        <v>13</v>
      </c>
      <c r="D101" s="29">
        <v>26</v>
      </c>
      <c r="E101" s="30">
        <v>270</v>
      </c>
      <c r="G101" s="31">
        <f t="shared" si="9"/>
        <v>1288.31</v>
      </c>
      <c r="H101" s="32">
        <f t="shared" si="10"/>
        <v>811.0799999999999</v>
      </c>
      <c r="I101" s="32">
        <f t="shared" si="11"/>
        <v>25599</v>
      </c>
      <c r="J101" s="32">
        <f t="shared" si="13"/>
        <v>1828.5</v>
      </c>
      <c r="K101" s="33">
        <f t="shared" si="12"/>
        <v>795</v>
      </c>
      <c r="L101" s="25"/>
      <c r="M101" s="34">
        <f t="shared" si="14"/>
        <v>3927.89</v>
      </c>
      <c r="N101" s="25"/>
      <c r="O101" s="34">
        <f t="shared" si="15"/>
        <v>54003.84</v>
      </c>
      <c r="R101" s="55">
        <v>242</v>
      </c>
      <c r="S101" s="112">
        <v>15529.5</v>
      </c>
      <c r="T101" s="112">
        <v>1109.25</v>
      </c>
      <c r="U101" s="43"/>
      <c r="V101" s="43"/>
      <c r="X101" s="56">
        <v>15150.66</v>
      </c>
      <c r="Y101" s="56">
        <f t="shared" si="22"/>
        <v>15529.4265</v>
      </c>
      <c r="Z101" s="56">
        <f t="shared" si="16"/>
        <v>1109.24</v>
      </c>
      <c r="AA101" s="56">
        <f t="shared" si="17"/>
        <v>15529.36</v>
      </c>
      <c r="AB101" s="56">
        <f t="shared" si="18"/>
        <v>-0.06649999999899592</v>
      </c>
      <c r="AC101" s="56">
        <f t="shared" si="19"/>
        <v>1109.25</v>
      </c>
      <c r="AD101" s="56">
        <f t="shared" si="20"/>
        <v>15529.5</v>
      </c>
    </row>
    <row r="102" spans="2:30" ht="15">
      <c r="B102" s="28" t="s">
        <v>80</v>
      </c>
      <c r="C102" s="29" t="s">
        <v>13</v>
      </c>
      <c r="D102" s="29">
        <v>24</v>
      </c>
      <c r="E102" s="30">
        <v>263</v>
      </c>
      <c r="G102" s="31">
        <f t="shared" si="9"/>
        <v>1288.31</v>
      </c>
      <c r="H102" s="32">
        <f t="shared" si="10"/>
        <v>677.15</v>
      </c>
      <c r="I102" s="32">
        <f t="shared" si="11"/>
        <v>22562.539999999997</v>
      </c>
      <c r="J102" s="32">
        <f t="shared" si="13"/>
        <v>1611.61</v>
      </c>
      <c r="K102" s="33">
        <f t="shared" si="12"/>
        <v>795</v>
      </c>
      <c r="L102" s="25"/>
      <c r="M102" s="34">
        <f t="shared" si="14"/>
        <v>3577.0699999999997</v>
      </c>
      <c r="N102" s="25"/>
      <c r="O102" s="34">
        <f t="shared" si="15"/>
        <v>49092.35999999999</v>
      </c>
      <c r="R102" s="55">
        <v>241</v>
      </c>
      <c r="S102" s="112">
        <v>12072.34</v>
      </c>
      <c r="T102" s="112">
        <v>862.31</v>
      </c>
      <c r="U102" s="43"/>
      <c r="V102" s="43"/>
      <c r="X102" s="56">
        <v>11777.779999999999</v>
      </c>
      <c r="Y102" s="56">
        <f t="shared" si="22"/>
        <v>12072.224499999998</v>
      </c>
      <c r="Z102" s="56">
        <f t="shared" si="16"/>
        <v>862.3</v>
      </c>
      <c r="AA102" s="56">
        <f t="shared" si="17"/>
        <v>12072.199999999999</v>
      </c>
      <c r="AB102" s="56">
        <f t="shared" si="18"/>
        <v>-0.02449999999953434</v>
      </c>
      <c r="AC102" s="56">
        <f t="shared" si="19"/>
        <v>862.31</v>
      </c>
      <c r="AD102" s="56">
        <f t="shared" si="20"/>
        <v>12072.34</v>
      </c>
    </row>
    <row r="103" spans="2:30" ht="15">
      <c r="B103" s="135" t="s">
        <v>81</v>
      </c>
      <c r="C103" s="29" t="s">
        <v>13</v>
      </c>
      <c r="D103" s="29">
        <v>22</v>
      </c>
      <c r="E103" s="30">
        <v>260</v>
      </c>
      <c r="G103" s="31">
        <f t="shared" si="9"/>
        <v>1288.31</v>
      </c>
      <c r="H103" s="32">
        <f t="shared" si="10"/>
        <v>592.27</v>
      </c>
      <c r="I103" s="32">
        <f t="shared" si="11"/>
        <v>12130.720000000001</v>
      </c>
      <c r="J103" s="32">
        <f t="shared" si="13"/>
        <v>866.48</v>
      </c>
      <c r="K103" s="33">
        <f t="shared" si="12"/>
        <v>795</v>
      </c>
      <c r="L103" s="25"/>
      <c r="M103" s="34">
        <f t="shared" si="14"/>
        <v>2747.06</v>
      </c>
      <c r="N103" s="25"/>
      <c r="O103" s="34">
        <f t="shared" si="15"/>
        <v>37472.219999999994</v>
      </c>
      <c r="R103" s="55">
        <v>240</v>
      </c>
      <c r="S103" s="112">
        <v>11027.94</v>
      </c>
      <c r="T103" s="112">
        <v>787.71</v>
      </c>
      <c r="U103" s="43"/>
      <c r="V103" s="43"/>
      <c r="X103" s="56">
        <v>10758.86</v>
      </c>
      <c r="Y103" s="56">
        <f t="shared" si="22"/>
        <v>11027.8315</v>
      </c>
      <c r="Z103" s="56">
        <f t="shared" si="16"/>
        <v>787.7</v>
      </c>
      <c r="AA103" s="56">
        <f t="shared" si="17"/>
        <v>11027.800000000001</v>
      </c>
      <c r="AB103" s="56">
        <f t="shared" si="18"/>
        <v>-0.03149999999914144</v>
      </c>
      <c r="AC103" s="56">
        <f t="shared" si="19"/>
        <v>787.71</v>
      </c>
      <c r="AD103" s="56">
        <f t="shared" si="20"/>
        <v>11027.94</v>
      </c>
    </row>
    <row r="104" spans="2:30" ht="15">
      <c r="B104" s="136"/>
      <c r="C104" s="29" t="s">
        <v>19</v>
      </c>
      <c r="D104" s="29">
        <v>22</v>
      </c>
      <c r="E104" s="30">
        <v>260</v>
      </c>
      <c r="G104" s="31">
        <f t="shared" si="9"/>
        <v>1113.98</v>
      </c>
      <c r="H104" s="32">
        <f t="shared" si="10"/>
        <v>592.27</v>
      </c>
      <c r="I104" s="32">
        <f t="shared" si="11"/>
        <v>12130.720000000001</v>
      </c>
      <c r="J104" s="32">
        <f t="shared" si="13"/>
        <v>866.48</v>
      </c>
      <c r="K104" s="33">
        <f t="shared" si="12"/>
        <v>812.45</v>
      </c>
      <c r="L104" s="25"/>
      <c r="M104" s="34">
        <f t="shared" si="14"/>
        <v>2572.73</v>
      </c>
      <c r="N104" s="25"/>
      <c r="O104" s="34">
        <f t="shared" si="15"/>
        <v>35415.16</v>
      </c>
      <c r="R104" s="55">
        <v>229</v>
      </c>
      <c r="S104" s="112">
        <v>12765.199999999999</v>
      </c>
      <c r="T104" s="112">
        <v>911.8</v>
      </c>
      <c r="U104" s="43"/>
      <c r="V104" s="43"/>
      <c r="X104" s="56">
        <v>12453.84</v>
      </c>
      <c r="Y104" s="56">
        <f t="shared" si="22"/>
        <v>12765.186</v>
      </c>
      <c r="Z104" s="56">
        <f t="shared" si="16"/>
        <v>911.8</v>
      </c>
      <c r="AA104" s="56">
        <f t="shared" si="17"/>
        <v>12765.199999999999</v>
      </c>
      <c r="AB104" s="56">
        <f t="shared" si="18"/>
        <v>0.013999999999214197</v>
      </c>
      <c r="AC104" s="56">
        <f t="shared" si="19"/>
        <v>911.8</v>
      </c>
      <c r="AD104" s="56">
        <f t="shared" si="20"/>
        <v>12765.199999999999</v>
      </c>
    </row>
    <row r="105" spans="2:30" ht="15">
      <c r="B105" s="135" t="s">
        <v>82</v>
      </c>
      <c r="C105" s="29" t="s">
        <v>13</v>
      </c>
      <c r="D105" s="29">
        <v>22</v>
      </c>
      <c r="E105" s="30">
        <v>260</v>
      </c>
      <c r="G105" s="31">
        <f t="shared" si="9"/>
        <v>1288.31</v>
      </c>
      <c r="H105" s="32">
        <f t="shared" si="10"/>
        <v>592.27</v>
      </c>
      <c r="I105" s="32">
        <f t="shared" si="11"/>
        <v>12130.720000000001</v>
      </c>
      <c r="J105" s="32">
        <f t="shared" si="13"/>
        <v>866.48</v>
      </c>
      <c r="K105" s="33">
        <f t="shared" si="12"/>
        <v>795</v>
      </c>
      <c r="L105" s="25"/>
      <c r="M105" s="34">
        <f t="shared" si="14"/>
        <v>2747.06</v>
      </c>
      <c r="N105" s="25"/>
      <c r="O105" s="34">
        <f t="shared" si="15"/>
        <v>37472.219999999994</v>
      </c>
      <c r="R105" s="55">
        <v>228</v>
      </c>
      <c r="S105" s="112">
        <v>36963.08</v>
      </c>
      <c r="T105" s="112">
        <v>2640.2200000000003</v>
      </c>
      <c r="U105" s="43"/>
      <c r="V105" s="43"/>
      <c r="X105" s="56">
        <v>36061.48</v>
      </c>
      <c r="Y105" s="56">
        <f t="shared" si="22"/>
        <v>36963.017</v>
      </c>
      <c r="Z105" s="56">
        <f t="shared" si="16"/>
        <v>2640.22</v>
      </c>
      <c r="AA105" s="56">
        <f t="shared" si="17"/>
        <v>36963.079999999994</v>
      </c>
      <c r="AB105" s="56">
        <f t="shared" si="18"/>
        <v>0.0629999999946449</v>
      </c>
      <c r="AC105" s="56">
        <f t="shared" si="19"/>
        <v>2640.2200000000003</v>
      </c>
      <c r="AD105" s="56">
        <f t="shared" si="20"/>
        <v>36963.08</v>
      </c>
    </row>
    <row r="106" spans="2:30" ht="15">
      <c r="B106" s="136"/>
      <c r="C106" s="29" t="s">
        <v>19</v>
      </c>
      <c r="D106" s="29">
        <v>22</v>
      </c>
      <c r="E106" s="30">
        <v>260</v>
      </c>
      <c r="G106" s="31">
        <f t="shared" si="9"/>
        <v>1113.98</v>
      </c>
      <c r="H106" s="32">
        <f t="shared" si="10"/>
        <v>592.27</v>
      </c>
      <c r="I106" s="32">
        <f t="shared" si="11"/>
        <v>12130.720000000001</v>
      </c>
      <c r="J106" s="32">
        <f t="shared" si="13"/>
        <v>866.48</v>
      </c>
      <c r="K106" s="33">
        <f t="shared" si="12"/>
        <v>812.45</v>
      </c>
      <c r="L106" s="25"/>
      <c r="M106" s="34">
        <f t="shared" si="14"/>
        <v>2572.73</v>
      </c>
      <c r="N106" s="25"/>
      <c r="O106" s="34">
        <f t="shared" si="15"/>
        <v>35415.16</v>
      </c>
      <c r="R106" s="55">
        <v>227</v>
      </c>
      <c r="S106" s="112">
        <v>29299.480000000003</v>
      </c>
      <c r="T106" s="112">
        <v>2092.82</v>
      </c>
      <c r="U106" s="43"/>
      <c r="V106" s="43"/>
      <c r="X106" s="56">
        <v>28584.78</v>
      </c>
      <c r="Y106" s="56">
        <f t="shared" si="22"/>
        <v>29299.3995</v>
      </c>
      <c r="Z106" s="56">
        <f t="shared" si="16"/>
        <v>2092.81</v>
      </c>
      <c r="AA106" s="56">
        <f t="shared" si="17"/>
        <v>29299.34</v>
      </c>
      <c r="AB106" s="56">
        <f t="shared" si="18"/>
        <v>-0.05949999999938882</v>
      </c>
      <c r="AC106" s="56">
        <f t="shared" si="19"/>
        <v>2092.82</v>
      </c>
      <c r="AD106" s="56">
        <f t="shared" si="20"/>
        <v>29299.480000000003</v>
      </c>
    </row>
    <row r="107" spans="1:30" ht="15">
      <c r="A107" s="35"/>
      <c r="B107" s="28" t="s">
        <v>83</v>
      </c>
      <c r="C107" s="29" t="s">
        <v>13</v>
      </c>
      <c r="D107" s="29">
        <v>27</v>
      </c>
      <c r="E107" s="30">
        <v>276</v>
      </c>
      <c r="G107" s="31">
        <f t="shared" si="9"/>
        <v>1288.31</v>
      </c>
      <c r="H107" s="32">
        <f t="shared" si="10"/>
        <v>924.48</v>
      </c>
      <c r="I107" s="32">
        <f aca="true" t="shared" si="23" ref="I107:I135">VLOOKUP(E107,$R$78:$AC$119,2,FALSE)</f>
        <v>43412.6</v>
      </c>
      <c r="J107" s="32">
        <f t="shared" si="13"/>
        <v>3100.9</v>
      </c>
      <c r="K107" s="33">
        <f t="shared" si="12"/>
        <v>795</v>
      </c>
      <c r="L107" s="25"/>
      <c r="M107" s="34">
        <f t="shared" si="14"/>
        <v>5313.6900000000005</v>
      </c>
      <c r="N107" s="25"/>
      <c r="O107" s="34">
        <f t="shared" si="15"/>
        <v>73405.04000000001</v>
      </c>
      <c r="R107" s="55">
        <v>224</v>
      </c>
      <c r="S107" s="112">
        <v>11636.66</v>
      </c>
      <c r="T107" s="112">
        <v>831.1899999999999</v>
      </c>
      <c r="U107" s="43"/>
      <c r="V107" s="43"/>
      <c r="X107" s="56">
        <v>11352.74</v>
      </c>
      <c r="Y107" s="56">
        <f t="shared" si="22"/>
        <v>11636.5585</v>
      </c>
      <c r="Z107" s="56">
        <f t="shared" si="16"/>
        <v>831.18</v>
      </c>
      <c r="AA107" s="56">
        <f t="shared" si="17"/>
        <v>11636.519999999999</v>
      </c>
      <c r="AB107" s="56">
        <f t="shared" si="18"/>
        <v>-0.038500000000567525</v>
      </c>
      <c r="AC107" s="56">
        <f t="shared" si="19"/>
        <v>831.1899999999999</v>
      </c>
      <c r="AD107" s="56">
        <f t="shared" si="20"/>
        <v>11636.66</v>
      </c>
    </row>
    <row r="108" spans="2:30" ht="15">
      <c r="B108" s="28" t="s">
        <v>84</v>
      </c>
      <c r="C108" s="29" t="s">
        <v>19</v>
      </c>
      <c r="D108" s="29">
        <v>24</v>
      </c>
      <c r="E108" s="30">
        <v>245</v>
      </c>
      <c r="G108" s="31">
        <f t="shared" si="9"/>
        <v>1113.98</v>
      </c>
      <c r="H108" s="32">
        <f t="shared" si="10"/>
        <v>677.15</v>
      </c>
      <c r="I108" s="32">
        <f t="shared" si="23"/>
        <v>39760.98</v>
      </c>
      <c r="J108" s="32">
        <f t="shared" si="13"/>
        <v>2840.07</v>
      </c>
      <c r="K108" s="33">
        <f t="shared" si="12"/>
        <v>812.45</v>
      </c>
      <c r="L108" s="25"/>
      <c r="M108" s="34">
        <f t="shared" si="14"/>
        <v>4631.200000000001</v>
      </c>
      <c r="N108" s="25"/>
      <c r="O108" s="34">
        <f t="shared" si="15"/>
        <v>64233.74000000001</v>
      </c>
      <c r="R108" s="55">
        <v>223</v>
      </c>
      <c r="S108" s="112">
        <v>12588.800000000001</v>
      </c>
      <c r="T108" s="112">
        <v>899.2</v>
      </c>
      <c r="U108" s="43"/>
      <c r="V108" s="43"/>
      <c r="X108" s="56">
        <v>12281.64</v>
      </c>
      <c r="Y108" s="56">
        <f t="shared" si="22"/>
        <v>12588.680999999999</v>
      </c>
      <c r="Z108" s="56">
        <f t="shared" si="16"/>
        <v>899.19</v>
      </c>
      <c r="AA108" s="56">
        <f t="shared" si="17"/>
        <v>12588.66</v>
      </c>
      <c r="AB108" s="56">
        <f t="shared" si="18"/>
        <v>-0.020999999998821295</v>
      </c>
      <c r="AC108" s="56">
        <f t="shared" si="19"/>
        <v>899.2</v>
      </c>
      <c r="AD108" s="56">
        <f t="shared" si="20"/>
        <v>12588.800000000001</v>
      </c>
    </row>
    <row r="109" spans="2:30" ht="15">
      <c r="B109" s="135" t="s">
        <v>85</v>
      </c>
      <c r="C109" s="29" t="s">
        <v>13</v>
      </c>
      <c r="D109" s="29">
        <v>24</v>
      </c>
      <c r="E109" s="30">
        <v>263</v>
      </c>
      <c r="G109" s="31">
        <f t="shared" si="9"/>
        <v>1288.31</v>
      </c>
      <c r="H109" s="32">
        <f t="shared" si="10"/>
        <v>677.15</v>
      </c>
      <c r="I109" s="32">
        <f t="shared" si="23"/>
        <v>22562.539999999997</v>
      </c>
      <c r="J109" s="32">
        <f t="shared" si="13"/>
        <v>1611.61</v>
      </c>
      <c r="K109" s="33">
        <f t="shared" si="12"/>
        <v>795</v>
      </c>
      <c r="L109" s="25"/>
      <c r="M109" s="34">
        <f t="shared" si="14"/>
        <v>3577.0699999999997</v>
      </c>
      <c r="N109" s="25"/>
      <c r="O109" s="34">
        <f t="shared" si="15"/>
        <v>49092.35999999999</v>
      </c>
      <c r="R109" s="55">
        <v>222</v>
      </c>
      <c r="S109" s="112">
        <v>10442.6</v>
      </c>
      <c r="T109" s="112">
        <v>745.9</v>
      </c>
      <c r="U109" s="43"/>
      <c r="V109" s="43"/>
      <c r="X109" s="56">
        <v>10187.800000000001</v>
      </c>
      <c r="Y109" s="56">
        <f t="shared" si="22"/>
        <v>10442.495</v>
      </c>
      <c r="Z109" s="56">
        <f t="shared" si="16"/>
        <v>745.89</v>
      </c>
      <c r="AA109" s="56">
        <f t="shared" si="17"/>
        <v>10442.46</v>
      </c>
      <c r="AB109" s="56">
        <f t="shared" si="18"/>
        <v>-0.03500000000167347</v>
      </c>
      <c r="AC109" s="56">
        <f t="shared" si="19"/>
        <v>745.9</v>
      </c>
      <c r="AD109" s="56">
        <f t="shared" si="20"/>
        <v>10442.6</v>
      </c>
    </row>
    <row r="110" spans="2:30" ht="15">
      <c r="B110" s="136"/>
      <c r="C110" s="29" t="s">
        <v>19</v>
      </c>
      <c r="D110" s="29">
        <v>24</v>
      </c>
      <c r="E110" s="30">
        <v>263</v>
      </c>
      <c r="G110" s="31">
        <f t="shared" si="9"/>
        <v>1113.98</v>
      </c>
      <c r="H110" s="32">
        <f t="shared" si="10"/>
        <v>677.15</v>
      </c>
      <c r="I110" s="32">
        <f t="shared" si="23"/>
        <v>22562.539999999997</v>
      </c>
      <c r="J110" s="32">
        <f t="shared" si="13"/>
        <v>1611.61</v>
      </c>
      <c r="K110" s="33">
        <f t="shared" si="12"/>
        <v>812.45</v>
      </c>
      <c r="L110" s="25"/>
      <c r="M110" s="34">
        <f t="shared" si="14"/>
        <v>3402.74</v>
      </c>
      <c r="N110" s="25"/>
      <c r="O110" s="34">
        <f t="shared" si="15"/>
        <v>47035.3</v>
      </c>
      <c r="R110" s="55">
        <v>221</v>
      </c>
      <c r="S110" s="112">
        <v>9730</v>
      </c>
      <c r="T110" s="112">
        <v>695</v>
      </c>
      <c r="U110" s="43"/>
      <c r="V110" s="43"/>
      <c r="X110" s="56">
        <v>9492.56</v>
      </c>
      <c r="Y110" s="56">
        <f t="shared" si="22"/>
        <v>9729.874</v>
      </c>
      <c r="Z110" s="56">
        <f t="shared" si="16"/>
        <v>694.99</v>
      </c>
      <c r="AA110" s="56">
        <f t="shared" si="17"/>
        <v>9729.86</v>
      </c>
      <c r="AB110" s="56">
        <f t="shared" si="18"/>
        <v>-0.013999999999214197</v>
      </c>
      <c r="AC110" s="56">
        <f t="shared" si="19"/>
        <v>695</v>
      </c>
      <c r="AD110" s="56">
        <f t="shared" si="20"/>
        <v>9730</v>
      </c>
    </row>
    <row r="111" spans="2:30" ht="15">
      <c r="B111" s="135" t="s">
        <v>86</v>
      </c>
      <c r="C111" s="29" t="s">
        <v>13</v>
      </c>
      <c r="D111" s="29">
        <v>24</v>
      </c>
      <c r="E111" s="30">
        <v>263</v>
      </c>
      <c r="G111" s="31">
        <f t="shared" si="9"/>
        <v>1288.31</v>
      </c>
      <c r="H111" s="32">
        <f t="shared" si="10"/>
        <v>677.15</v>
      </c>
      <c r="I111" s="32">
        <f t="shared" si="23"/>
        <v>22562.539999999997</v>
      </c>
      <c r="J111" s="32">
        <f t="shared" si="13"/>
        <v>1611.61</v>
      </c>
      <c r="K111" s="33">
        <f t="shared" si="12"/>
        <v>795</v>
      </c>
      <c r="L111" s="25"/>
      <c r="M111" s="34">
        <f t="shared" si="14"/>
        <v>3577.0699999999997</v>
      </c>
      <c r="N111" s="25"/>
      <c r="O111" s="34">
        <f t="shared" si="15"/>
        <v>49092.35999999999</v>
      </c>
      <c r="R111" s="55">
        <v>206</v>
      </c>
      <c r="S111" s="112">
        <v>24596.32</v>
      </c>
      <c r="T111" s="112">
        <v>1756.8799999999999</v>
      </c>
      <c r="U111" s="43"/>
      <c r="V111" s="43"/>
      <c r="X111" s="56">
        <v>23996.28</v>
      </c>
      <c r="Y111" s="56">
        <f t="shared" si="22"/>
        <v>24596.186999999998</v>
      </c>
      <c r="Z111" s="56">
        <f t="shared" si="16"/>
        <v>1756.87</v>
      </c>
      <c r="AA111" s="56">
        <f t="shared" si="17"/>
        <v>24596.18</v>
      </c>
      <c r="AB111" s="56">
        <f t="shared" si="18"/>
        <v>-0.006999999997788109</v>
      </c>
      <c r="AC111" s="56">
        <f t="shared" si="19"/>
        <v>1756.8799999999999</v>
      </c>
      <c r="AD111" s="56">
        <f t="shared" si="20"/>
        <v>24596.32</v>
      </c>
    </row>
    <row r="112" spans="2:30" ht="15">
      <c r="B112" s="140"/>
      <c r="C112" s="29" t="s">
        <v>19</v>
      </c>
      <c r="D112" s="29">
        <v>24</v>
      </c>
      <c r="E112" s="30">
        <v>263</v>
      </c>
      <c r="G112" s="31">
        <f t="shared" si="9"/>
        <v>1113.98</v>
      </c>
      <c r="H112" s="32">
        <f t="shared" si="10"/>
        <v>677.15</v>
      </c>
      <c r="I112" s="32">
        <f t="shared" si="23"/>
        <v>22562.539999999997</v>
      </c>
      <c r="J112" s="32">
        <f t="shared" si="13"/>
        <v>1611.61</v>
      </c>
      <c r="K112" s="33">
        <f t="shared" si="12"/>
        <v>812.45</v>
      </c>
      <c r="L112" s="25"/>
      <c r="M112" s="34">
        <f t="shared" si="14"/>
        <v>3402.74</v>
      </c>
      <c r="N112" s="25"/>
      <c r="O112" s="34">
        <f t="shared" si="15"/>
        <v>47035.3</v>
      </c>
      <c r="R112" s="55">
        <v>205</v>
      </c>
      <c r="S112" s="112">
        <v>19432.28</v>
      </c>
      <c r="T112" s="112">
        <v>1388.02</v>
      </c>
      <c r="U112" s="43"/>
      <c r="V112" s="43"/>
      <c r="X112" s="56">
        <v>18958.24</v>
      </c>
      <c r="Y112" s="56">
        <f t="shared" si="22"/>
        <v>19432.196</v>
      </c>
      <c r="Z112" s="56">
        <f t="shared" si="16"/>
        <v>1388.01</v>
      </c>
      <c r="AA112" s="56">
        <f t="shared" si="17"/>
        <v>19432.14</v>
      </c>
      <c r="AB112" s="56">
        <f t="shared" si="18"/>
        <v>-0.056000000000494765</v>
      </c>
      <c r="AC112" s="56">
        <f t="shared" si="19"/>
        <v>1388.02</v>
      </c>
      <c r="AD112" s="56">
        <f t="shared" si="20"/>
        <v>19432.28</v>
      </c>
    </row>
    <row r="113" spans="2:30" ht="15">
      <c r="B113" s="136"/>
      <c r="C113" s="29" t="s">
        <v>21</v>
      </c>
      <c r="D113" s="29">
        <v>22</v>
      </c>
      <c r="E113" s="30">
        <v>263</v>
      </c>
      <c r="G113" s="31">
        <f t="shared" si="9"/>
        <v>836.41</v>
      </c>
      <c r="H113" s="32">
        <f t="shared" si="10"/>
        <v>592.27</v>
      </c>
      <c r="I113" s="32">
        <f t="shared" si="23"/>
        <v>22562.539999999997</v>
      </c>
      <c r="J113" s="32">
        <f t="shared" si="13"/>
        <v>1611.61</v>
      </c>
      <c r="K113" s="33">
        <f t="shared" si="12"/>
        <v>722.91</v>
      </c>
      <c r="L113" s="25"/>
      <c r="M113" s="34">
        <f t="shared" si="14"/>
        <v>3040.29</v>
      </c>
      <c r="N113" s="25"/>
      <c r="O113" s="34">
        <f t="shared" si="15"/>
        <v>42337.06</v>
      </c>
      <c r="R113" s="55">
        <v>202</v>
      </c>
      <c r="S113" s="112">
        <v>9350.32</v>
      </c>
      <c r="T113" s="112">
        <v>667.88</v>
      </c>
      <c r="U113" s="43"/>
      <c r="V113" s="43"/>
      <c r="X113" s="56">
        <v>9122.26</v>
      </c>
      <c r="Y113" s="56">
        <f t="shared" si="22"/>
        <v>9350.3165</v>
      </c>
      <c r="Z113" s="56">
        <f t="shared" si="16"/>
        <v>667.88</v>
      </c>
      <c r="AA113" s="56">
        <f t="shared" si="17"/>
        <v>9350.32</v>
      </c>
      <c r="AB113" s="56">
        <f t="shared" si="18"/>
        <v>0.0034999999988940544</v>
      </c>
      <c r="AC113" s="56">
        <f t="shared" si="19"/>
        <v>667.88</v>
      </c>
      <c r="AD113" s="56">
        <f t="shared" si="20"/>
        <v>9350.32</v>
      </c>
    </row>
    <row r="114" spans="2:30" ht="15">
      <c r="B114" s="61" t="s">
        <v>87</v>
      </c>
      <c r="C114" s="29" t="s">
        <v>21</v>
      </c>
      <c r="D114" s="29">
        <v>22</v>
      </c>
      <c r="E114" s="30">
        <v>263</v>
      </c>
      <c r="G114" s="31">
        <f t="shared" si="9"/>
        <v>836.41</v>
      </c>
      <c r="H114" s="32">
        <f t="shared" si="10"/>
        <v>592.27</v>
      </c>
      <c r="I114" s="32">
        <f t="shared" si="23"/>
        <v>22562.539999999997</v>
      </c>
      <c r="J114" s="32">
        <f t="shared" si="13"/>
        <v>1611.61</v>
      </c>
      <c r="K114" s="33">
        <f t="shared" si="12"/>
        <v>722.91</v>
      </c>
      <c r="L114" s="25"/>
      <c r="M114" s="34">
        <f t="shared" si="14"/>
        <v>3040.29</v>
      </c>
      <c r="N114" s="25"/>
      <c r="O114" s="34">
        <f t="shared" si="15"/>
        <v>42337.06</v>
      </c>
      <c r="R114" s="55">
        <v>201</v>
      </c>
      <c r="S114" s="112">
        <v>8578.36</v>
      </c>
      <c r="T114" s="112">
        <v>612.74</v>
      </c>
      <c r="U114" s="43"/>
      <c r="V114" s="43"/>
      <c r="X114" s="56">
        <v>8369.06</v>
      </c>
      <c r="Y114" s="56">
        <f t="shared" si="22"/>
        <v>8578.2865</v>
      </c>
      <c r="Z114" s="56">
        <f t="shared" si="16"/>
        <v>612.73</v>
      </c>
      <c r="AA114" s="56">
        <f t="shared" si="17"/>
        <v>8578.220000000001</v>
      </c>
      <c r="AB114" s="56">
        <f t="shared" si="18"/>
        <v>-0.06649999999899592</v>
      </c>
      <c r="AC114" s="56">
        <f t="shared" si="19"/>
        <v>612.74</v>
      </c>
      <c r="AD114" s="56">
        <f t="shared" si="20"/>
        <v>8578.36</v>
      </c>
    </row>
    <row r="115" spans="2:30" ht="15">
      <c r="B115" s="135" t="s">
        <v>88</v>
      </c>
      <c r="C115" s="29" t="s">
        <v>13</v>
      </c>
      <c r="D115" s="29">
        <v>22</v>
      </c>
      <c r="E115" s="30">
        <v>244</v>
      </c>
      <c r="G115" s="31">
        <f t="shared" si="9"/>
        <v>1288.31</v>
      </c>
      <c r="H115" s="32">
        <f t="shared" si="10"/>
        <v>592.27</v>
      </c>
      <c r="I115" s="32">
        <f t="shared" si="23"/>
        <v>15570.94</v>
      </c>
      <c r="J115" s="32">
        <f t="shared" si="13"/>
        <v>1112.21</v>
      </c>
      <c r="K115" s="33">
        <f t="shared" si="12"/>
        <v>795</v>
      </c>
      <c r="L115" s="25"/>
      <c r="M115" s="34">
        <f t="shared" si="14"/>
        <v>2992.79</v>
      </c>
      <c r="N115" s="25"/>
      <c r="O115" s="34">
        <f t="shared" si="15"/>
        <v>40912.439999999995</v>
      </c>
      <c r="R115" s="55">
        <v>146</v>
      </c>
      <c r="S115" s="112">
        <v>8383.48</v>
      </c>
      <c r="T115" s="112">
        <v>598.8199999999999</v>
      </c>
      <c r="U115" s="43"/>
      <c r="V115" s="43"/>
      <c r="X115" s="56">
        <v>8178.9400000000005</v>
      </c>
      <c r="Y115" s="56">
        <f t="shared" si="22"/>
        <v>8383.4135</v>
      </c>
      <c r="Z115" s="56">
        <f t="shared" si="16"/>
        <v>598.82</v>
      </c>
      <c r="AA115" s="56">
        <f t="shared" si="17"/>
        <v>8383.480000000001</v>
      </c>
      <c r="AB115" s="56">
        <f t="shared" si="18"/>
        <v>0.06650000000081491</v>
      </c>
      <c r="AC115" s="56">
        <f t="shared" si="19"/>
        <v>598.8199999999999</v>
      </c>
      <c r="AD115" s="56">
        <f t="shared" si="20"/>
        <v>8383.48</v>
      </c>
    </row>
    <row r="116" spans="2:30" ht="15">
      <c r="B116" s="136"/>
      <c r="C116" s="29" t="s">
        <v>19</v>
      </c>
      <c r="D116" s="29">
        <v>22</v>
      </c>
      <c r="E116" s="30">
        <v>244</v>
      </c>
      <c r="G116" s="31">
        <f t="shared" si="9"/>
        <v>1113.98</v>
      </c>
      <c r="H116" s="32">
        <f t="shared" si="10"/>
        <v>592.27</v>
      </c>
      <c r="I116" s="32">
        <f t="shared" si="23"/>
        <v>15570.94</v>
      </c>
      <c r="J116" s="32">
        <f t="shared" si="13"/>
        <v>1112.21</v>
      </c>
      <c r="K116" s="33">
        <f t="shared" si="12"/>
        <v>812.45</v>
      </c>
      <c r="L116" s="25"/>
      <c r="M116" s="34">
        <f t="shared" si="14"/>
        <v>2818.46</v>
      </c>
      <c r="N116" s="25"/>
      <c r="O116" s="34">
        <f t="shared" si="15"/>
        <v>38855.380000000005</v>
      </c>
      <c r="R116" s="55">
        <v>145</v>
      </c>
      <c r="S116" s="112">
        <v>8507.38</v>
      </c>
      <c r="T116" s="112">
        <v>607.67</v>
      </c>
      <c r="U116" s="43"/>
      <c r="V116" s="43"/>
      <c r="X116" s="56">
        <v>8299.76</v>
      </c>
      <c r="Y116" s="56">
        <f t="shared" si="22"/>
        <v>8507.254</v>
      </c>
      <c r="Z116" s="56">
        <f t="shared" si="16"/>
        <v>607.66</v>
      </c>
      <c r="AA116" s="56">
        <f t="shared" si="17"/>
        <v>8507.24</v>
      </c>
      <c r="AB116" s="56">
        <f t="shared" si="18"/>
        <v>-0.014000000001033186</v>
      </c>
      <c r="AC116" s="56">
        <f t="shared" si="19"/>
        <v>607.67</v>
      </c>
      <c r="AD116" s="56">
        <f t="shared" si="20"/>
        <v>8507.38</v>
      </c>
    </row>
    <row r="117" spans="2:30" ht="15">
      <c r="B117" s="28" t="s">
        <v>89</v>
      </c>
      <c r="C117" s="29" t="s">
        <v>21</v>
      </c>
      <c r="D117" s="29">
        <v>20</v>
      </c>
      <c r="E117" s="30">
        <v>241</v>
      </c>
      <c r="G117" s="31">
        <f t="shared" si="9"/>
        <v>836.41</v>
      </c>
      <c r="H117" s="32">
        <f t="shared" si="10"/>
        <v>510.78999999999996</v>
      </c>
      <c r="I117" s="32">
        <f t="shared" si="23"/>
        <v>12072.34</v>
      </c>
      <c r="J117" s="32">
        <f t="shared" si="13"/>
        <v>862.31</v>
      </c>
      <c r="K117" s="33">
        <f t="shared" si="12"/>
        <v>722.91</v>
      </c>
      <c r="L117" s="25"/>
      <c r="M117" s="34">
        <f t="shared" si="14"/>
        <v>2209.5099999999998</v>
      </c>
      <c r="N117" s="25"/>
      <c r="O117" s="34">
        <f t="shared" si="15"/>
        <v>30706.139999999996</v>
      </c>
      <c r="R117" s="55">
        <v>144</v>
      </c>
      <c r="S117" s="112">
        <v>9113.44</v>
      </c>
      <c r="T117" s="112">
        <v>650.96</v>
      </c>
      <c r="U117" s="43"/>
      <c r="V117" s="43"/>
      <c r="W117" s="58"/>
      <c r="X117" s="56">
        <v>8891.12</v>
      </c>
      <c r="Y117" s="56">
        <f t="shared" si="22"/>
        <v>9113.398000000001</v>
      </c>
      <c r="Z117" s="56">
        <f t="shared" si="16"/>
        <v>650.96</v>
      </c>
      <c r="AA117" s="56">
        <f t="shared" si="17"/>
        <v>9113.44</v>
      </c>
      <c r="AB117" s="56">
        <f t="shared" si="18"/>
        <v>0.04199999999946158</v>
      </c>
      <c r="AC117" s="56">
        <f t="shared" si="19"/>
        <v>650.96</v>
      </c>
      <c r="AD117" s="56">
        <f t="shared" si="20"/>
        <v>9113.44</v>
      </c>
    </row>
    <row r="118" spans="2:30" s="58" customFormat="1" ht="15">
      <c r="B118" s="135" t="s">
        <v>90</v>
      </c>
      <c r="C118" s="29" t="s">
        <v>21</v>
      </c>
      <c r="D118" s="29">
        <v>18</v>
      </c>
      <c r="E118" s="30">
        <v>242</v>
      </c>
      <c r="F118" s="4"/>
      <c r="G118" s="31">
        <f t="shared" si="9"/>
        <v>836.41</v>
      </c>
      <c r="H118" s="32">
        <f t="shared" si="10"/>
        <v>458.64000000000004</v>
      </c>
      <c r="I118" s="32">
        <f t="shared" si="23"/>
        <v>15529.5</v>
      </c>
      <c r="J118" s="32">
        <f t="shared" si="13"/>
        <v>1109.25</v>
      </c>
      <c r="K118" s="33">
        <f t="shared" si="12"/>
        <v>722.91</v>
      </c>
      <c r="L118" s="25"/>
      <c r="M118" s="34">
        <f t="shared" si="14"/>
        <v>2404.3</v>
      </c>
      <c r="N118" s="25"/>
      <c r="O118" s="34">
        <f t="shared" si="15"/>
        <v>33433.200000000004</v>
      </c>
      <c r="P118" s="5"/>
      <c r="Q118" s="6"/>
      <c r="R118" s="55">
        <v>141</v>
      </c>
      <c r="S118" s="112">
        <v>9446.36</v>
      </c>
      <c r="T118" s="112">
        <v>674.74</v>
      </c>
      <c r="U118" s="43"/>
      <c r="V118" s="43"/>
      <c r="X118" s="56">
        <v>9215.92</v>
      </c>
      <c r="Y118" s="56">
        <f t="shared" si="22"/>
        <v>9446.318</v>
      </c>
      <c r="Z118" s="56">
        <f t="shared" si="16"/>
        <v>674.74</v>
      </c>
      <c r="AA118" s="56">
        <f t="shared" si="17"/>
        <v>9446.36</v>
      </c>
      <c r="AB118" s="56">
        <f t="shared" si="18"/>
        <v>0.04200000000128057</v>
      </c>
      <c r="AC118" s="56">
        <f t="shared" si="19"/>
        <v>674.74</v>
      </c>
      <c r="AD118" s="56">
        <f t="shared" si="20"/>
        <v>9446.36</v>
      </c>
    </row>
    <row r="119" spans="2:30" s="58" customFormat="1" ht="15">
      <c r="B119" s="136"/>
      <c r="C119" s="29" t="s">
        <v>22</v>
      </c>
      <c r="D119" s="29">
        <v>18</v>
      </c>
      <c r="E119" s="30">
        <v>242</v>
      </c>
      <c r="F119" s="4"/>
      <c r="G119" s="31">
        <f t="shared" si="9"/>
        <v>696.13</v>
      </c>
      <c r="H119" s="32">
        <f t="shared" si="10"/>
        <v>458.64000000000004</v>
      </c>
      <c r="I119" s="32">
        <f t="shared" si="23"/>
        <v>15529.5</v>
      </c>
      <c r="J119" s="32">
        <f t="shared" si="13"/>
        <v>1109.25</v>
      </c>
      <c r="K119" s="33">
        <f t="shared" si="12"/>
        <v>689.78</v>
      </c>
      <c r="L119" s="25"/>
      <c r="M119" s="34">
        <f t="shared" si="14"/>
        <v>2264.02</v>
      </c>
      <c r="N119" s="25"/>
      <c r="O119" s="34">
        <f t="shared" si="15"/>
        <v>31683.58</v>
      </c>
      <c r="P119" s="5"/>
      <c r="Q119" s="6"/>
      <c r="R119" s="55">
        <v>148</v>
      </c>
      <c r="S119" s="112">
        <v>10724.699999999999</v>
      </c>
      <c r="T119" s="112">
        <v>766.05</v>
      </c>
      <c r="U119" s="43"/>
      <c r="V119" s="43"/>
      <c r="W119" s="4"/>
      <c r="X119" s="56">
        <v>10463.04</v>
      </c>
      <c r="Y119" s="56">
        <f t="shared" si="22"/>
        <v>10724.616000000002</v>
      </c>
      <c r="Z119" s="56">
        <f t="shared" si="16"/>
        <v>766.04</v>
      </c>
      <c r="AA119" s="56">
        <f t="shared" si="17"/>
        <v>10724.56</v>
      </c>
      <c r="AB119" s="56">
        <f t="shared" si="18"/>
        <v>-0.056000000002313755</v>
      </c>
      <c r="AC119" s="56">
        <f t="shared" si="19"/>
        <v>766.05</v>
      </c>
      <c r="AD119" s="56">
        <f t="shared" si="20"/>
        <v>10724.699999999999</v>
      </c>
    </row>
    <row r="120" spans="2:30" ht="15">
      <c r="B120" s="135" t="s">
        <v>91</v>
      </c>
      <c r="C120" s="29" t="s">
        <v>19</v>
      </c>
      <c r="D120" s="29">
        <v>18</v>
      </c>
      <c r="E120" s="30">
        <v>243</v>
      </c>
      <c r="G120" s="31">
        <f t="shared" si="9"/>
        <v>1113.98</v>
      </c>
      <c r="H120" s="32">
        <f t="shared" si="10"/>
        <v>458.64000000000004</v>
      </c>
      <c r="I120" s="32">
        <f t="shared" si="23"/>
        <v>12222</v>
      </c>
      <c r="J120" s="32">
        <f t="shared" si="13"/>
        <v>873</v>
      </c>
      <c r="K120" s="33">
        <f t="shared" si="12"/>
        <v>812.45</v>
      </c>
      <c r="L120" s="25"/>
      <c r="M120" s="34">
        <f t="shared" si="14"/>
        <v>2445.62</v>
      </c>
      <c r="N120" s="25"/>
      <c r="O120" s="34">
        <f t="shared" si="15"/>
        <v>33635.62</v>
      </c>
      <c r="R120" s="55">
        <v>282</v>
      </c>
      <c r="S120" s="112">
        <v>19432.28</v>
      </c>
      <c r="T120" s="112">
        <v>1388.02</v>
      </c>
      <c r="X120" s="127">
        <v>18683.42</v>
      </c>
      <c r="Y120" s="127">
        <f t="shared" si="22"/>
        <v>19150.5055</v>
      </c>
      <c r="Z120" s="127">
        <f t="shared" si="16"/>
        <v>1367.89</v>
      </c>
      <c r="AA120" s="127">
        <f t="shared" si="17"/>
        <v>19150.460000000003</v>
      </c>
      <c r="AB120" s="127">
        <f t="shared" si="18"/>
        <v>-0.045499999996536644</v>
      </c>
      <c r="AC120" s="127">
        <f t="shared" si="19"/>
        <v>1367.9</v>
      </c>
      <c r="AD120" s="127">
        <f t="shared" si="20"/>
        <v>19150.600000000002</v>
      </c>
    </row>
    <row r="121" spans="2:15" ht="14.25">
      <c r="B121" s="136" t="s">
        <v>91</v>
      </c>
      <c r="C121" s="29" t="s">
        <v>21</v>
      </c>
      <c r="D121" s="29">
        <v>18</v>
      </c>
      <c r="E121" s="30">
        <v>243</v>
      </c>
      <c r="G121" s="31">
        <f t="shared" si="9"/>
        <v>836.41</v>
      </c>
      <c r="H121" s="32">
        <f t="shared" si="10"/>
        <v>458.64000000000004</v>
      </c>
      <c r="I121" s="32">
        <f t="shared" si="23"/>
        <v>12222</v>
      </c>
      <c r="J121" s="32">
        <f t="shared" si="13"/>
        <v>873</v>
      </c>
      <c r="K121" s="33">
        <f t="shared" si="12"/>
        <v>722.91</v>
      </c>
      <c r="L121" s="25"/>
      <c r="M121" s="34">
        <f t="shared" si="14"/>
        <v>2168.05</v>
      </c>
      <c r="N121" s="25"/>
      <c r="O121" s="34">
        <f t="shared" si="15"/>
        <v>30125.700000000004</v>
      </c>
    </row>
    <row r="122" spans="2:15" ht="14.25">
      <c r="B122" s="135" t="s">
        <v>92</v>
      </c>
      <c r="C122" s="29" t="s">
        <v>19</v>
      </c>
      <c r="D122" s="29">
        <v>18</v>
      </c>
      <c r="E122" s="30">
        <v>243</v>
      </c>
      <c r="G122" s="31">
        <f t="shared" si="9"/>
        <v>1113.98</v>
      </c>
      <c r="H122" s="32">
        <f t="shared" si="10"/>
        <v>458.64000000000004</v>
      </c>
      <c r="I122" s="32">
        <f t="shared" si="23"/>
        <v>12222</v>
      </c>
      <c r="J122" s="32">
        <f t="shared" si="13"/>
        <v>873</v>
      </c>
      <c r="K122" s="33">
        <f t="shared" si="12"/>
        <v>812.45</v>
      </c>
      <c r="L122" s="25"/>
      <c r="M122" s="34">
        <f t="shared" si="14"/>
        <v>2445.62</v>
      </c>
      <c r="N122" s="25"/>
      <c r="O122" s="34">
        <f t="shared" si="15"/>
        <v>33635.62</v>
      </c>
    </row>
    <row r="123" spans="2:15" ht="14.25">
      <c r="B123" s="140" t="s">
        <v>92</v>
      </c>
      <c r="C123" s="29" t="s">
        <v>21</v>
      </c>
      <c r="D123" s="29">
        <v>18</v>
      </c>
      <c r="E123" s="30">
        <v>243</v>
      </c>
      <c r="G123" s="31">
        <f t="shared" si="9"/>
        <v>836.41</v>
      </c>
      <c r="H123" s="32">
        <f t="shared" si="10"/>
        <v>458.64000000000004</v>
      </c>
      <c r="I123" s="32">
        <f t="shared" si="23"/>
        <v>12222</v>
      </c>
      <c r="J123" s="32">
        <f t="shared" si="13"/>
        <v>873</v>
      </c>
      <c r="K123" s="33">
        <f t="shared" si="12"/>
        <v>722.91</v>
      </c>
      <c r="L123" s="25"/>
      <c r="M123" s="34">
        <f t="shared" si="14"/>
        <v>2168.05</v>
      </c>
      <c r="N123" s="25"/>
      <c r="O123" s="34">
        <f t="shared" si="15"/>
        <v>30125.700000000004</v>
      </c>
    </row>
    <row r="124" spans="2:15" ht="14.25">
      <c r="B124" s="136"/>
      <c r="C124" s="29" t="s">
        <v>22</v>
      </c>
      <c r="D124" s="29">
        <v>18</v>
      </c>
      <c r="E124" s="30">
        <v>243</v>
      </c>
      <c r="G124" s="31">
        <f t="shared" si="9"/>
        <v>696.13</v>
      </c>
      <c r="H124" s="32">
        <f t="shared" si="10"/>
        <v>458.64000000000004</v>
      </c>
      <c r="I124" s="32">
        <f t="shared" si="23"/>
        <v>12222</v>
      </c>
      <c r="J124" s="32">
        <f t="shared" si="13"/>
        <v>873</v>
      </c>
      <c r="K124" s="33">
        <f t="shared" si="12"/>
        <v>689.78</v>
      </c>
      <c r="L124" s="25"/>
      <c r="M124" s="34">
        <f t="shared" si="14"/>
        <v>2027.77</v>
      </c>
      <c r="N124" s="25"/>
      <c r="O124" s="34">
        <f t="shared" si="15"/>
        <v>28376.08</v>
      </c>
    </row>
    <row r="125" spans="1:15" ht="14.25">
      <c r="A125" s="35"/>
      <c r="B125" s="135" t="s">
        <v>93</v>
      </c>
      <c r="C125" s="29" t="s">
        <v>19</v>
      </c>
      <c r="D125" s="29">
        <v>18</v>
      </c>
      <c r="E125" s="30">
        <v>224</v>
      </c>
      <c r="G125" s="31">
        <f t="shared" si="9"/>
        <v>1113.98</v>
      </c>
      <c r="H125" s="32">
        <f t="shared" si="10"/>
        <v>458.64000000000004</v>
      </c>
      <c r="I125" s="32">
        <f t="shared" si="23"/>
        <v>11636.66</v>
      </c>
      <c r="J125" s="32">
        <f t="shared" si="13"/>
        <v>831.19</v>
      </c>
      <c r="K125" s="33">
        <f t="shared" si="12"/>
        <v>812.45</v>
      </c>
      <c r="L125" s="25"/>
      <c r="M125" s="34">
        <f t="shared" si="14"/>
        <v>2403.8100000000004</v>
      </c>
      <c r="N125" s="25"/>
      <c r="O125" s="34">
        <f t="shared" si="15"/>
        <v>33050.280000000006</v>
      </c>
    </row>
    <row r="126" spans="1:15" ht="14.25">
      <c r="A126" s="35"/>
      <c r="B126" s="136" t="s">
        <v>93</v>
      </c>
      <c r="C126" s="29" t="s">
        <v>21</v>
      </c>
      <c r="D126" s="29">
        <v>18</v>
      </c>
      <c r="E126" s="30">
        <v>224</v>
      </c>
      <c r="G126" s="31">
        <f t="shared" si="9"/>
        <v>836.41</v>
      </c>
      <c r="H126" s="32">
        <f t="shared" si="10"/>
        <v>458.64000000000004</v>
      </c>
      <c r="I126" s="32">
        <f t="shared" si="23"/>
        <v>11636.66</v>
      </c>
      <c r="J126" s="32">
        <f t="shared" si="13"/>
        <v>831.19</v>
      </c>
      <c r="K126" s="33">
        <f t="shared" si="12"/>
        <v>722.91</v>
      </c>
      <c r="L126" s="25"/>
      <c r="M126" s="34">
        <f t="shared" si="14"/>
        <v>2126.24</v>
      </c>
      <c r="N126" s="25"/>
      <c r="O126" s="34">
        <f t="shared" si="15"/>
        <v>29540.359999999997</v>
      </c>
    </row>
    <row r="127" spans="1:15" ht="14.25">
      <c r="A127" s="35"/>
      <c r="B127" s="135" t="s">
        <v>94</v>
      </c>
      <c r="C127" s="29" t="s">
        <v>19</v>
      </c>
      <c r="D127" s="29">
        <v>18</v>
      </c>
      <c r="E127" s="30">
        <v>248</v>
      </c>
      <c r="G127" s="31">
        <f t="shared" si="9"/>
        <v>1113.98</v>
      </c>
      <c r="H127" s="32">
        <f t="shared" si="10"/>
        <v>458.64000000000004</v>
      </c>
      <c r="I127" s="32">
        <f t="shared" si="23"/>
        <v>16630.18</v>
      </c>
      <c r="J127" s="32">
        <f t="shared" si="13"/>
        <v>1187.87</v>
      </c>
      <c r="K127" s="33">
        <f t="shared" si="12"/>
        <v>812.45</v>
      </c>
      <c r="L127" s="25"/>
      <c r="M127" s="34">
        <f t="shared" si="14"/>
        <v>2760.49</v>
      </c>
      <c r="N127" s="25"/>
      <c r="O127" s="34">
        <f t="shared" si="15"/>
        <v>38043.8</v>
      </c>
    </row>
    <row r="128" spans="1:15" ht="14.25">
      <c r="A128" s="35"/>
      <c r="B128" s="136" t="s">
        <v>94</v>
      </c>
      <c r="C128" s="29" t="s">
        <v>21</v>
      </c>
      <c r="D128" s="29">
        <v>18</v>
      </c>
      <c r="E128" s="30">
        <v>248</v>
      </c>
      <c r="G128" s="31">
        <f t="shared" si="9"/>
        <v>836.41</v>
      </c>
      <c r="H128" s="32">
        <f t="shared" si="10"/>
        <v>458.64000000000004</v>
      </c>
      <c r="I128" s="32">
        <f t="shared" si="23"/>
        <v>16630.18</v>
      </c>
      <c r="J128" s="32">
        <f t="shared" si="13"/>
        <v>1187.87</v>
      </c>
      <c r="K128" s="33">
        <f t="shared" si="12"/>
        <v>722.91</v>
      </c>
      <c r="L128" s="25"/>
      <c r="M128" s="34">
        <f t="shared" si="14"/>
        <v>2482.92</v>
      </c>
      <c r="N128" s="25"/>
      <c r="O128" s="34">
        <f t="shared" si="15"/>
        <v>34533.880000000005</v>
      </c>
    </row>
    <row r="129" spans="2:15" ht="14.25">
      <c r="B129" s="135" t="s">
        <v>95</v>
      </c>
      <c r="C129" s="29" t="s">
        <v>21</v>
      </c>
      <c r="D129" s="29">
        <v>18</v>
      </c>
      <c r="E129" s="30">
        <v>224</v>
      </c>
      <c r="G129" s="31">
        <f t="shared" si="9"/>
        <v>836.41</v>
      </c>
      <c r="H129" s="32">
        <f t="shared" si="10"/>
        <v>458.64000000000004</v>
      </c>
      <c r="I129" s="32">
        <f t="shared" si="23"/>
        <v>11636.66</v>
      </c>
      <c r="J129" s="32">
        <f t="shared" si="13"/>
        <v>831.19</v>
      </c>
      <c r="K129" s="33">
        <f t="shared" si="12"/>
        <v>722.91</v>
      </c>
      <c r="L129" s="25"/>
      <c r="M129" s="34">
        <f t="shared" si="14"/>
        <v>2126.24</v>
      </c>
      <c r="N129" s="25"/>
      <c r="O129" s="34">
        <f t="shared" si="15"/>
        <v>29540.359999999997</v>
      </c>
    </row>
    <row r="130" spans="2:15" ht="14.25">
      <c r="B130" s="136"/>
      <c r="C130" s="29" t="s">
        <v>22</v>
      </c>
      <c r="D130" s="29">
        <v>18</v>
      </c>
      <c r="E130" s="30">
        <v>224</v>
      </c>
      <c r="G130" s="31">
        <f t="shared" si="9"/>
        <v>696.13</v>
      </c>
      <c r="H130" s="32">
        <f t="shared" si="10"/>
        <v>458.64000000000004</v>
      </c>
      <c r="I130" s="32">
        <f t="shared" si="23"/>
        <v>11636.66</v>
      </c>
      <c r="J130" s="32">
        <f t="shared" si="13"/>
        <v>831.19</v>
      </c>
      <c r="K130" s="33">
        <f t="shared" si="12"/>
        <v>689.78</v>
      </c>
      <c r="L130" s="25"/>
      <c r="M130" s="34">
        <f t="shared" si="14"/>
        <v>1985.96</v>
      </c>
      <c r="N130" s="25"/>
      <c r="O130" s="34">
        <f t="shared" si="15"/>
        <v>27790.740000000005</v>
      </c>
    </row>
    <row r="131" spans="2:15" ht="14.25">
      <c r="B131" s="135" t="s">
        <v>96</v>
      </c>
      <c r="C131" s="29" t="s">
        <v>21</v>
      </c>
      <c r="D131" s="29">
        <v>18</v>
      </c>
      <c r="E131" s="30">
        <v>224</v>
      </c>
      <c r="G131" s="31">
        <f t="shared" si="9"/>
        <v>836.41</v>
      </c>
      <c r="H131" s="32">
        <f t="shared" si="10"/>
        <v>458.64000000000004</v>
      </c>
      <c r="I131" s="32">
        <f t="shared" si="23"/>
        <v>11636.66</v>
      </c>
      <c r="J131" s="32">
        <f t="shared" si="13"/>
        <v>831.19</v>
      </c>
      <c r="K131" s="33">
        <f t="shared" si="12"/>
        <v>722.91</v>
      </c>
      <c r="L131" s="25"/>
      <c r="M131" s="34">
        <f t="shared" si="14"/>
        <v>2126.24</v>
      </c>
      <c r="N131" s="25"/>
      <c r="O131" s="34">
        <f t="shared" si="15"/>
        <v>29540.359999999997</v>
      </c>
    </row>
    <row r="132" spans="2:15" ht="14.25">
      <c r="B132" s="136"/>
      <c r="C132" s="29" t="s">
        <v>22</v>
      </c>
      <c r="D132" s="29">
        <v>18</v>
      </c>
      <c r="E132" s="30">
        <v>224</v>
      </c>
      <c r="G132" s="31">
        <f t="shared" si="9"/>
        <v>696.13</v>
      </c>
      <c r="H132" s="32">
        <f t="shared" si="10"/>
        <v>458.64000000000004</v>
      </c>
      <c r="I132" s="32">
        <f t="shared" si="23"/>
        <v>11636.66</v>
      </c>
      <c r="J132" s="32">
        <f t="shared" si="13"/>
        <v>831.19</v>
      </c>
      <c r="K132" s="33">
        <f t="shared" si="12"/>
        <v>689.78</v>
      </c>
      <c r="L132" s="25"/>
      <c r="M132" s="34">
        <f t="shared" si="14"/>
        <v>1985.96</v>
      </c>
      <c r="N132" s="25"/>
      <c r="O132" s="34">
        <f t="shared" si="15"/>
        <v>27790.740000000005</v>
      </c>
    </row>
    <row r="133" spans="2:15" ht="14.25">
      <c r="B133" s="62" t="s">
        <v>97</v>
      </c>
      <c r="C133" s="29" t="s">
        <v>21</v>
      </c>
      <c r="D133" s="29">
        <v>22</v>
      </c>
      <c r="E133" s="30">
        <v>228</v>
      </c>
      <c r="G133" s="31">
        <f t="shared" si="9"/>
        <v>836.41</v>
      </c>
      <c r="H133" s="32">
        <f t="shared" si="10"/>
        <v>592.27</v>
      </c>
      <c r="I133" s="32">
        <f t="shared" si="23"/>
        <v>36963.08</v>
      </c>
      <c r="J133" s="32">
        <f t="shared" si="13"/>
        <v>2640.22</v>
      </c>
      <c r="K133" s="33">
        <f t="shared" si="12"/>
        <v>722.91</v>
      </c>
      <c r="L133" s="25"/>
      <c r="M133" s="34">
        <f t="shared" si="14"/>
        <v>4068.8999999999996</v>
      </c>
      <c r="N133" s="25"/>
      <c r="O133" s="34">
        <f t="shared" si="15"/>
        <v>56737.59999999999</v>
      </c>
    </row>
    <row r="134" spans="2:15" ht="14.25">
      <c r="B134" s="62" t="s">
        <v>98</v>
      </c>
      <c r="C134" s="29" t="s">
        <v>21</v>
      </c>
      <c r="D134" s="29">
        <v>20</v>
      </c>
      <c r="E134" s="30">
        <v>227</v>
      </c>
      <c r="G134" s="31">
        <f t="shared" si="9"/>
        <v>836.41</v>
      </c>
      <c r="H134" s="32">
        <f t="shared" si="10"/>
        <v>510.78999999999996</v>
      </c>
      <c r="I134" s="32">
        <f t="shared" si="23"/>
        <v>29299.480000000003</v>
      </c>
      <c r="J134" s="32">
        <f t="shared" si="13"/>
        <v>2092.82</v>
      </c>
      <c r="K134" s="33">
        <f t="shared" si="12"/>
        <v>722.91</v>
      </c>
      <c r="L134" s="25"/>
      <c r="M134" s="34">
        <f t="shared" si="14"/>
        <v>3440.02</v>
      </c>
      <c r="N134" s="25"/>
      <c r="O134" s="34">
        <f t="shared" si="15"/>
        <v>47933.28</v>
      </c>
    </row>
    <row r="135" spans="2:15" ht="14.25">
      <c r="B135" s="63" t="s">
        <v>99</v>
      </c>
      <c r="C135" s="64" t="s">
        <v>22</v>
      </c>
      <c r="D135" s="64">
        <v>18</v>
      </c>
      <c r="E135" s="65">
        <v>206</v>
      </c>
      <c r="G135" s="129">
        <v>836.41</v>
      </c>
      <c r="H135" s="67">
        <f t="shared" si="10"/>
        <v>458.64000000000004</v>
      </c>
      <c r="I135" s="67">
        <f t="shared" si="23"/>
        <v>24596.32</v>
      </c>
      <c r="J135" s="67">
        <f t="shared" si="13"/>
        <v>1756.88</v>
      </c>
      <c r="K135" s="130">
        <v>722.91</v>
      </c>
      <c r="L135" s="25"/>
      <c r="M135" s="69">
        <f>+G135+H135+J135</f>
        <v>3051.9300000000003</v>
      </c>
      <c r="N135" s="25"/>
      <c r="O135" s="69">
        <f t="shared" si="15"/>
        <v>42500.020000000004</v>
      </c>
    </row>
    <row r="136" spans="2:15" ht="14.25">
      <c r="B136" s="70"/>
      <c r="C136" s="71"/>
      <c r="D136" s="71"/>
      <c r="G136" s="72"/>
      <c r="H136" s="72"/>
      <c r="I136" s="72"/>
      <c r="J136" s="72"/>
      <c r="K136" s="72"/>
      <c r="L136" s="25"/>
      <c r="M136" s="72"/>
      <c r="N136" s="25"/>
      <c r="O136" s="72"/>
    </row>
    <row r="137" spans="3:15" ht="15">
      <c r="C137" s="73"/>
      <c r="D137" s="73"/>
      <c r="G137" s="72"/>
      <c r="H137" s="72"/>
      <c r="I137" s="72"/>
      <c r="J137" s="72"/>
      <c r="K137" s="72"/>
      <c r="L137" s="25"/>
      <c r="M137" s="72"/>
      <c r="N137" s="25"/>
      <c r="O137" s="72"/>
    </row>
    <row r="138" spans="2:24" ht="15">
      <c r="B138" s="74" t="s">
        <v>100</v>
      </c>
      <c r="C138" s="75"/>
      <c r="D138" s="75"/>
      <c r="G138" s="72"/>
      <c r="H138" s="72"/>
      <c r="I138" s="72"/>
      <c r="J138" s="72"/>
      <c r="K138" s="72"/>
      <c r="L138" s="25"/>
      <c r="M138" s="72"/>
      <c r="N138" s="25"/>
      <c r="O138" s="72"/>
      <c r="X138" s="10"/>
    </row>
    <row r="139" spans="2:24" s="10" customFormat="1" ht="15">
      <c r="B139" s="11" t="s">
        <v>1</v>
      </c>
      <c r="C139" s="12" t="s">
        <v>2</v>
      </c>
      <c r="D139" s="12" t="s">
        <v>3</v>
      </c>
      <c r="E139" s="13" t="s">
        <v>4</v>
      </c>
      <c r="G139" s="14" t="s">
        <v>5</v>
      </c>
      <c r="H139" s="14" t="s">
        <v>6</v>
      </c>
      <c r="I139" s="14" t="s">
        <v>7</v>
      </c>
      <c r="J139" s="14" t="s">
        <v>8</v>
      </c>
      <c r="K139" s="14" t="s">
        <v>9</v>
      </c>
      <c r="L139" s="15"/>
      <c r="M139" s="14" t="s">
        <v>10</v>
      </c>
      <c r="N139" s="16"/>
      <c r="O139" s="14" t="s">
        <v>11</v>
      </c>
      <c r="P139" s="17"/>
      <c r="Q139" s="18"/>
      <c r="R139" s="4"/>
      <c r="S139" s="4"/>
      <c r="T139" s="4"/>
      <c r="X139" s="4"/>
    </row>
    <row r="140" spans="2:15" ht="14.25">
      <c r="B140" s="76" t="s">
        <v>101</v>
      </c>
      <c r="C140" s="20" t="s">
        <v>13</v>
      </c>
      <c r="D140" s="20">
        <v>24</v>
      </c>
      <c r="E140" s="21">
        <v>262</v>
      </c>
      <c r="G140" s="31">
        <f aca="true" t="shared" si="24" ref="G140:G202">VLOOKUP(C140,$R$12:$T$16,2,FALSE)</f>
        <v>1288.31</v>
      </c>
      <c r="H140" s="32">
        <f aca="true" t="shared" si="25" ref="H140:H202">VLOOKUP(D140,$R$31:$T$60,2,FALSE)</f>
        <v>677.15</v>
      </c>
      <c r="I140" s="32">
        <f>VLOOKUP(E140,$R$78:$AC$119,2,FALSE)</f>
        <v>16716.42</v>
      </c>
      <c r="J140" s="32">
        <f aca="true" t="shared" si="26" ref="J140:J203">ROUND(I140/14,2)</f>
        <v>1194.03</v>
      </c>
      <c r="K140" s="33">
        <f aca="true" t="shared" si="27" ref="K140:K202">VLOOKUP(C140,$R$12:$T$16,3,FALSE)</f>
        <v>795</v>
      </c>
      <c r="L140" s="25"/>
      <c r="M140" s="34">
        <f aca="true" t="shared" si="28" ref="M140:M203">+G140+H140+J140</f>
        <v>3159.49</v>
      </c>
      <c r="N140" s="25"/>
      <c r="O140" s="34">
        <f aca="true" t="shared" si="29" ref="O140:O203">+M140*14-2*G140+2*K140</f>
        <v>43246.24</v>
      </c>
    </row>
    <row r="141" spans="2:15" ht="14.25">
      <c r="B141" s="77" t="s">
        <v>102</v>
      </c>
      <c r="C141" s="29" t="s">
        <v>13</v>
      </c>
      <c r="D141" s="29">
        <v>24</v>
      </c>
      <c r="E141" s="30">
        <v>262</v>
      </c>
      <c r="G141" s="31">
        <f t="shared" si="24"/>
        <v>1288.31</v>
      </c>
      <c r="H141" s="32">
        <f t="shared" si="25"/>
        <v>677.15</v>
      </c>
      <c r="I141" s="32">
        <f>VLOOKUP(E141,$R$78:$AC$119,2,FALSE)</f>
        <v>16716.42</v>
      </c>
      <c r="J141" s="32">
        <f t="shared" si="26"/>
        <v>1194.03</v>
      </c>
      <c r="K141" s="33">
        <f t="shared" si="27"/>
        <v>795</v>
      </c>
      <c r="L141" s="25"/>
      <c r="M141" s="34">
        <f t="shared" si="28"/>
        <v>3159.49</v>
      </c>
      <c r="N141" s="25"/>
      <c r="O141" s="34">
        <f t="shared" si="29"/>
        <v>43246.24</v>
      </c>
    </row>
    <row r="142" spans="2:15" ht="14.25">
      <c r="B142" s="77" t="s">
        <v>103</v>
      </c>
      <c r="C142" s="29" t="s">
        <v>13</v>
      </c>
      <c r="D142" s="78">
        <v>24</v>
      </c>
      <c r="E142" s="30">
        <v>262</v>
      </c>
      <c r="G142" s="31">
        <f t="shared" si="24"/>
        <v>1288.31</v>
      </c>
      <c r="H142" s="32">
        <f t="shared" si="25"/>
        <v>677.15</v>
      </c>
      <c r="I142" s="32">
        <f>VLOOKUP(E142,$R$78:$AC$119,2,FALSE)</f>
        <v>16716.42</v>
      </c>
      <c r="J142" s="32">
        <f t="shared" si="26"/>
        <v>1194.03</v>
      </c>
      <c r="K142" s="33">
        <f t="shared" si="27"/>
        <v>795</v>
      </c>
      <c r="L142" s="25"/>
      <c r="M142" s="34">
        <f t="shared" si="28"/>
        <v>3159.49</v>
      </c>
      <c r="N142" s="25"/>
      <c r="O142" s="34">
        <f t="shared" si="29"/>
        <v>43246.24</v>
      </c>
    </row>
    <row r="143" spans="2:15" ht="14.25">
      <c r="B143" s="61" t="s">
        <v>104</v>
      </c>
      <c r="C143" s="29" t="s">
        <v>13</v>
      </c>
      <c r="D143" s="78">
        <v>24</v>
      </c>
      <c r="E143" s="30">
        <v>262</v>
      </c>
      <c r="G143" s="31">
        <f t="shared" si="24"/>
        <v>1288.31</v>
      </c>
      <c r="H143" s="32">
        <f t="shared" si="25"/>
        <v>677.15</v>
      </c>
      <c r="I143" s="32">
        <f>VLOOKUP(E143,$R$78:$AC$119,2,FALSE)</f>
        <v>16716.42</v>
      </c>
      <c r="J143" s="32">
        <f t="shared" si="26"/>
        <v>1194.03</v>
      </c>
      <c r="K143" s="33">
        <f t="shared" si="27"/>
        <v>795</v>
      </c>
      <c r="L143" s="25"/>
      <c r="M143" s="34">
        <f t="shared" si="28"/>
        <v>3159.49</v>
      </c>
      <c r="N143" s="25"/>
      <c r="O143" s="34">
        <f t="shared" si="29"/>
        <v>43246.24</v>
      </c>
    </row>
    <row r="144" spans="2:15" ht="14.25">
      <c r="B144" s="141" t="s">
        <v>105</v>
      </c>
      <c r="C144" s="29" t="s">
        <v>13</v>
      </c>
      <c r="D144" s="78">
        <v>24</v>
      </c>
      <c r="E144" s="128">
        <v>282</v>
      </c>
      <c r="G144" s="31">
        <f t="shared" si="24"/>
        <v>1288.31</v>
      </c>
      <c r="H144" s="32">
        <f t="shared" si="25"/>
        <v>677.15</v>
      </c>
      <c r="I144" s="79">
        <f>VLOOKUP(E144,$R$78:$W$120,2,FALSE)</f>
        <v>19432.28</v>
      </c>
      <c r="J144" s="32">
        <f t="shared" si="26"/>
        <v>1388.02</v>
      </c>
      <c r="K144" s="33">
        <f t="shared" si="27"/>
        <v>795</v>
      </c>
      <c r="L144" s="25"/>
      <c r="M144" s="34">
        <f t="shared" si="28"/>
        <v>3353.48</v>
      </c>
      <c r="N144" s="25"/>
      <c r="O144" s="34">
        <f t="shared" si="29"/>
        <v>45962.1</v>
      </c>
    </row>
    <row r="145" spans="2:15" ht="14.25">
      <c r="B145" s="142"/>
      <c r="C145" s="29" t="s">
        <v>19</v>
      </c>
      <c r="D145" s="78">
        <v>24</v>
      </c>
      <c r="E145" s="128">
        <v>282</v>
      </c>
      <c r="G145" s="31">
        <f t="shared" si="24"/>
        <v>1113.98</v>
      </c>
      <c r="H145" s="32">
        <f t="shared" si="25"/>
        <v>677.15</v>
      </c>
      <c r="I145" s="79">
        <f>VLOOKUP(E145,$R$78:$W$120,2,FALSE)</f>
        <v>19432.28</v>
      </c>
      <c r="J145" s="32">
        <f t="shared" si="26"/>
        <v>1388.02</v>
      </c>
      <c r="K145" s="33">
        <f t="shared" si="27"/>
        <v>812.45</v>
      </c>
      <c r="L145" s="25"/>
      <c r="M145" s="34">
        <f t="shared" si="28"/>
        <v>3179.15</v>
      </c>
      <c r="N145" s="25"/>
      <c r="O145" s="34">
        <f t="shared" si="29"/>
        <v>43905.04</v>
      </c>
    </row>
    <row r="146" spans="2:15" ht="14.25">
      <c r="B146" s="135" t="s">
        <v>106</v>
      </c>
      <c r="C146" s="29" t="s">
        <v>13</v>
      </c>
      <c r="D146" s="78">
        <v>22</v>
      </c>
      <c r="E146" s="30">
        <v>244</v>
      </c>
      <c r="G146" s="31">
        <f t="shared" si="24"/>
        <v>1288.31</v>
      </c>
      <c r="H146" s="32">
        <f t="shared" si="25"/>
        <v>592.27</v>
      </c>
      <c r="I146" s="32">
        <f aca="true" t="shared" si="30" ref="I146:I177">VLOOKUP(E146,$R$78:$AC$119,2,FALSE)</f>
        <v>15570.94</v>
      </c>
      <c r="J146" s="32">
        <f t="shared" si="26"/>
        <v>1112.21</v>
      </c>
      <c r="K146" s="33">
        <f t="shared" si="27"/>
        <v>795</v>
      </c>
      <c r="L146" s="25"/>
      <c r="M146" s="34">
        <f t="shared" si="28"/>
        <v>2992.79</v>
      </c>
      <c r="N146" s="25"/>
      <c r="O146" s="34">
        <f t="shared" si="29"/>
        <v>40912.439999999995</v>
      </c>
    </row>
    <row r="147" spans="2:15" ht="14.25">
      <c r="B147" s="136"/>
      <c r="C147" s="29" t="s">
        <v>19</v>
      </c>
      <c r="D147" s="78">
        <v>22</v>
      </c>
      <c r="E147" s="30">
        <v>244</v>
      </c>
      <c r="G147" s="31">
        <f t="shared" si="24"/>
        <v>1113.98</v>
      </c>
      <c r="H147" s="32">
        <f t="shared" si="25"/>
        <v>592.27</v>
      </c>
      <c r="I147" s="32">
        <f t="shared" si="30"/>
        <v>15570.94</v>
      </c>
      <c r="J147" s="32">
        <f t="shared" si="26"/>
        <v>1112.21</v>
      </c>
      <c r="K147" s="33">
        <f t="shared" si="27"/>
        <v>812.45</v>
      </c>
      <c r="L147" s="25"/>
      <c r="M147" s="34">
        <f t="shared" si="28"/>
        <v>2818.46</v>
      </c>
      <c r="N147" s="25"/>
      <c r="O147" s="34">
        <f t="shared" si="29"/>
        <v>38855.380000000005</v>
      </c>
    </row>
    <row r="148" spans="2:15" ht="14.25">
      <c r="B148" s="135" t="s">
        <v>107</v>
      </c>
      <c r="C148" s="29" t="s">
        <v>13</v>
      </c>
      <c r="D148" s="78">
        <v>22</v>
      </c>
      <c r="E148" s="30">
        <v>244</v>
      </c>
      <c r="G148" s="31">
        <f t="shared" si="24"/>
        <v>1288.31</v>
      </c>
      <c r="H148" s="32">
        <f t="shared" si="25"/>
        <v>592.27</v>
      </c>
      <c r="I148" s="32">
        <f t="shared" si="30"/>
        <v>15570.94</v>
      </c>
      <c r="J148" s="32">
        <f t="shared" si="26"/>
        <v>1112.21</v>
      </c>
      <c r="K148" s="33">
        <f t="shared" si="27"/>
        <v>795</v>
      </c>
      <c r="L148" s="25"/>
      <c r="M148" s="34">
        <f t="shared" si="28"/>
        <v>2992.79</v>
      </c>
      <c r="N148" s="25"/>
      <c r="O148" s="34">
        <f t="shared" si="29"/>
        <v>40912.439999999995</v>
      </c>
    </row>
    <row r="149" spans="2:15" ht="14.25">
      <c r="B149" s="136"/>
      <c r="C149" s="29" t="s">
        <v>19</v>
      </c>
      <c r="D149" s="78">
        <v>22</v>
      </c>
      <c r="E149" s="30">
        <v>244</v>
      </c>
      <c r="G149" s="31">
        <f t="shared" si="24"/>
        <v>1113.98</v>
      </c>
      <c r="H149" s="32">
        <f t="shared" si="25"/>
        <v>592.27</v>
      </c>
      <c r="I149" s="32">
        <f t="shared" si="30"/>
        <v>15570.94</v>
      </c>
      <c r="J149" s="32">
        <f t="shared" si="26"/>
        <v>1112.21</v>
      </c>
      <c r="K149" s="33">
        <f t="shared" si="27"/>
        <v>812.45</v>
      </c>
      <c r="L149" s="25"/>
      <c r="M149" s="34">
        <f t="shared" si="28"/>
        <v>2818.46</v>
      </c>
      <c r="N149" s="25"/>
      <c r="O149" s="34">
        <f t="shared" si="29"/>
        <v>38855.380000000005</v>
      </c>
    </row>
    <row r="150" spans="2:15" ht="14.25">
      <c r="B150" s="135" t="s">
        <v>108</v>
      </c>
      <c r="C150" s="29" t="s">
        <v>13</v>
      </c>
      <c r="D150" s="78">
        <v>22</v>
      </c>
      <c r="E150" s="30">
        <v>244</v>
      </c>
      <c r="G150" s="31">
        <f t="shared" si="24"/>
        <v>1288.31</v>
      </c>
      <c r="H150" s="32">
        <f t="shared" si="25"/>
        <v>592.27</v>
      </c>
      <c r="I150" s="32">
        <f t="shared" si="30"/>
        <v>15570.94</v>
      </c>
      <c r="J150" s="32">
        <f t="shared" si="26"/>
        <v>1112.21</v>
      </c>
      <c r="K150" s="33">
        <f t="shared" si="27"/>
        <v>795</v>
      </c>
      <c r="L150" s="25"/>
      <c r="M150" s="34">
        <f t="shared" si="28"/>
        <v>2992.79</v>
      </c>
      <c r="N150" s="25"/>
      <c r="O150" s="34">
        <f t="shared" si="29"/>
        <v>40912.439999999995</v>
      </c>
    </row>
    <row r="151" spans="2:15" ht="14.25">
      <c r="B151" s="136"/>
      <c r="C151" s="29" t="s">
        <v>19</v>
      </c>
      <c r="D151" s="78">
        <v>22</v>
      </c>
      <c r="E151" s="30">
        <v>244</v>
      </c>
      <c r="G151" s="31">
        <f t="shared" si="24"/>
        <v>1113.98</v>
      </c>
      <c r="H151" s="32">
        <f t="shared" si="25"/>
        <v>592.27</v>
      </c>
      <c r="I151" s="32">
        <f t="shared" si="30"/>
        <v>15570.94</v>
      </c>
      <c r="J151" s="32">
        <f t="shared" si="26"/>
        <v>1112.21</v>
      </c>
      <c r="K151" s="33">
        <f t="shared" si="27"/>
        <v>812.45</v>
      </c>
      <c r="L151" s="25"/>
      <c r="M151" s="34">
        <f t="shared" si="28"/>
        <v>2818.46</v>
      </c>
      <c r="N151" s="25"/>
      <c r="O151" s="34">
        <f t="shared" si="29"/>
        <v>38855.380000000005</v>
      </c>
    </row>
    <row r="152" spans="2:15" ht="14.25">
      <c r="B152" s="135" t="s">
        <v>109</v>
      </c>
      <c r="C152" s="29" t="s">
        <v>13</v>
      </c>
      <c r="D152" s="78">
        <v>22</v>
      </c>
      <c r="E152" s="30">
        <v>261</v>
      </c>
      <c r="G152" s="31">
        <f t="shared" si="24"/>
        <v>1288.31</v>
      </c>
      <c r="H152" s="32">
        <f t="shared" si="25"/>
        <v>592.27</v>
      </c>
      <c r="I152" s="32">
        <f t="shared" si="30"/>
        <v>12934.88</v>
      </c>
      <c r="J152" s="32">
        <f t="shared" si="26"/>
        <v>923.92</v>
      </c>
      <c r="K152" s="33">
        <f t="shared" si="27"/>
        <v>795</v>
      </c>
      <c r="L152" s="25"/>
      <c r="M152" s="34">
        <f t="shared" si="28"/>
        <v>2804.5</v>
      </c>
      <c r="N152" s="25"/>
      <c r="O152" s="34">
        <f t="shared" si="29"/>
        <v>38276.38</v>
      </c>
    </row>
    <row r="153" spans="2:15" ht="14.25">
      <c r="B153" s="136"/>
      <c r="C153" s="29" t="s">
        <v>19</v>
      </c>
      <c r="D153" s="78">
        <v>22</v>
      </c>
      <c r="E153" s="30">
        <v>261</v>
      </c>
      <c r="G153" s="31">
        <f t="shared" si="24"/>
        <v>1113.98</v>
      </c>
      <c r="H153" s="32">
        <f t="shared" si="25"/>
        <v>592.27</v>
      </c>
      <c r="I153" s="32">
        <f t="shared" si="30"/>
        <v>12934.88</v>
      </c>
      <c r="J153" s="32">
        <f t="shared" si="26"/>
        <v>923.92</v>
      </c>
      <c r="K153" s="33">
        <f t="shared" si="27"/>
        <v>812.45</v>
      </c>
      <c r="L153" s="25"/>
      <c r="M153" s="34">
        <f t="shared" si="28"/>
        <v>2630.17</v>
      </c>
      <c r="N153" s="25"/>
      <c r="O153" s="34">
        <f t="shared" si="29"/>
        <v>36219.32000000001</v>
      </c>
    </row>
    <row r="154" spans="2:15" ht="14.25">
      <c r="B154" s="61" t="s">
        <v>110</v>
      </c>
      <c r="C154" s="29" t="s">
        <v>13</v>
      </c>
      <c r="D154" s="78">
        <v>22</v>
      </c>
      <c r="E154" s="30">
        <v>261</v>
      </c>
      <c r="G154" s="31">
        <f t="shared" si="24"/>
        <v>1288.31</v>
      </c>
      <c r="H154" s="32">
        <f t="shared" si="25"/>
        <v>592.27</v>
      </c>
      <c r="I154" s="32">
        <f t="shared" si="30"/>
        <v>12934.88</v>
      </c>
      <c r="J154" s="32">
        <f t="shared" si="26"/>
        <v>923.92</v>
      </c>
      <c r="K154" s="33">
        <f t="shared" si="27"/>
        <v>795</v>
      </c>
      <c r="L154" s="25"/>
      <c r="M154" s="34">
        <f t="shared" si="28"/>
        <v>2804.5</v>
      </c>
      <c r="N154" s="25"/>
      <c r="O154" s="34">
        <f t="shared" si="29"/>
        <v>38276.38</v>
      </c>
    </row>
    <row r="155" spans="2:15" ht="14.25">
      <c r="B155" s="135" t="s">
        <v>111</v>
      </c>
      <c r="C155" s="29" t="s">
        <v>13</v>
      </c>
      <c r="D155" s="78">
        <v>22</v>
      </c>
      <c r="E155" s="30">
        <v>260</v>
      </c>
      <c r="G155" s="31">
        <f t="shared" si="24"/>
        <v>1288.31</v>
      </c>
      <c r="H155" s="32">
        <f t="shared" si="25"/>
        <v>592.27</v>
      </c>
      <c r="I155" s="32">
        <f t="shared" si="30"/>
        <v>12130.720000000001</v>
      </c>
      <c r="J155" s="32">
        <f t="shared" si="26"/>
        <v>866.48</v>
      </c>
      <c r="K155" s="33">
        <f t="shared" si="27"/>
        <v>795</v>
      </c>
      <c r="L155" s="25"/>
      <c r="M155" s="34">
        <f t="shared" si="28"/>
        <v>2747.06</v>
      </c>
      <c r="N155" s="25"/>
      <c r="O155" s="34">
        <f t="shared" si="29"/>
        <v>37472.219999999994</v>
      </c>
    </row>
    <row r="156" spans="2:15" ht="14.25">
      <c r="B156" s="136"/>
      <c r="C156" s="29" t="s">
        <v>19</v>
      </c>
      <c r="D156" s="78">
        <v>22</v>
      </c>
      <c r="E156" s="30">
        <v>260</v>
      </c>
      <c r="G156" s="31">
        <f t="shared" si="24"/>
        <v>1113.98</v>
      </c>
      <c r="H156" s="32">
        <f t="shared" si="25"/>
        <v>592.27</v>
      </c>
      <c r="I156" s="32">
        <f t="shared" si="30"/>
        <v>12130.720000000001</v>
      </c>
      <c r="J156" s="32">
        <f t="shared" si="26"/>
        <v>866.48</v>
      </c>
      <c r="K156" s="33">
        <f t="shared" si="27"/>
        <v>812.45</v>
      </c>
      <c r="L156" s="25"/>
      <c r="M156" s="34">
        <f t="shared" si="28"/>
        <v>2572.73</v>
      </c>
      <c r="N156" s="25"/>
      <c r="O156" s="34">
        <f t="shared" si="29"/>
        <v>35415.16</v>
      </c>
    </row>
    <row r="157" spans="2:15" ht="14.25">
      <c r="B157" s="135" t="s">
        <v>112</v>
      </c>
      <c r="C157" s="29" t="s">
        <v>13</v>
      </c>
      <c r="D157" s="78">
        <v>22</v>
      </c>
      <c r="E157" s="30">
        <v>260</v>
      </c>
      <c r="G157" s="31">
        <f t="shared" si="24"/>
        <v>1288.31</v>
      </c>
      <c r="H157" s="32">
        <f t="shared" si="25"/>
        <v>592.27</v>
      </c>
      <c r="I157" s="32">
        <f t="shared" si="30"/>
        <v>12130.720000000001</v>
      </c>
      <c r="J157" s="32">
        <f t="shared" si="26"/>
        <v>866.48</v>
      </c>
      <c r="K157" s="33">
        <f t="shared" si="27"/>
        <v>795</v>
      </c>
      <c r="L157" s="25"/>
      <c r="M157" s="34">
        <f t="shared" si="28"/>
        <v>2747.06</v>
      </c>
      <c r="N157" s="25"/>
      <c r="O157" s="34">
        <f t="shared" si="29"/>
        <v>37472.219999999994</v>
      </c>
    </row>
    <row r="158" spans="2:15" ht="14.25">
      <c r="B158" s="136"/>
      <c r="C158" s="29" t="s">
        <v>19</v>
      </c>
      <c r="D158" s="78">
        <v>22</v>
      </c>
      <c r="E158" s="30">
        <v>260</v>
      </c>
      <c r="G158" s="31">
        <f t="shared" si="24"/>
        <v>1113.98</v>
      </c>
      <c r="H158" s="32">
        <f t="shared" si="25"/>
        <v>592.27</v>
      </c>
      <c r="I158" s="32">
        <f t="shared" si="30"/>
        <v>12130.720000000001</v>
      </c>
      <c r="J158" s="32">
        <f t="shared" si="26"/>
        <v>866.48</v>
      </c>
      <c r="K158" s="33">
        <f t="shared" si="27"/>
        <v>812.45</v>
      </c>
      <c r="L158" s="25"/>
      <c r="M158" s="34">
        <f t="shared" si="28"/>
        <v>2572.73</v>
      </c>
      <c r="N158" s="25"/>
      <c r="O158" s="34">
        <f t="shared" si="29"/>
        <v>35415.16</v>
      </c>
    </row>
    <row r="159" spans="2:15" ht="14.25">
      <c r="B159" s="135" t="s">
        <v>113</v>
      </c>
      <c r="C159" s="29" t="s">
        <v>13</v>
      </c>
      <c r="D159" s="78">
        <v>22</v>
      </c>
      <c r="E159" s="30">
        <v>260</v>
      </c>
      <c r="G159" s="31">
        <f t="shared" si="24"/>
        <v>1288.31</v>
      </c>
      <c r="H159" s="32">
        <f t="shared" si="25"/>
        <v>592.27</v>
      </c>
      <c r="I159" s="32">
        <f t="shared" si="30"/>
        <v>12130.720000000001</v>
      </c>
      <c r="J159" s="32">
        <f t="shared" si="26"/>
        <v>866.48</v>
      </c>
      <c r="K159" s="33">
        <f t="shared" si="27"/>
        <v>795</v>
      </c>
      <c r="L159" s="25"/>
      <c r="M159" s="34">
        <f t="shared" si="28"/>
        <v>2747.06</v>
      </c>
      <c r="N159" s="25"/>
      <c r="O159" s="34">
        <f t="shared" si="29"/>
        <v>37472.219999999994</v>
      </c>
    </row>
    <row r="160" spans="2:15" ht="14.25">
      <c r="B160" s="136"/>
      <c r="C160" s="29" t="s">
        <v>19</v>
      </c>
      <c r="D160" s="78">
        <v>22</v>
      </c>
      <c r="E160" s="30">
        <v>260</v>
      </c>
      <c r="G160" s="31">
        <f t="shared" si="24"/>
        <v>1113.98</v>
      </c>
      <c r="H160" s="32">
        <f t="shared" si="25"/>
        <v>592.27</v>
      </c>
      <c r="I160" s="32">
        <f t="shared" si="30"/>
        <v>12130.720000000001</v>
      </c>
      <c r="J160" s="32">
        <f t="shared" si="26"/>
        <v>866.48</v>
      </c>
      <c r="K160" s="33">
        <f t="shared" si="27"/>
        <v>812.45</v>
      </c>
      <c r="L160" s="25"/>
      <c r="M160" s="34">
        <f t="shared" si="28"/>
        <v>2572.73</v>
      </c>
      <c r="N160" s="25"/>
      <c r="O160" s="34">
        <f t="shared" si="29"/>
        <v>35415.16</v>
      </c>
    </row>
    <row r="161" spans="2:15" ht="14.25">
      <c r="B161" s="135" t="s">
        <v>114</v>
      </c>
      <c r="C161" s="29" t="s">
        <v>13</v>
      </c>
      <c r="D161" s="78">
        <v>22</v>
      </c>
      <c r="E161" s="30">
        <v>260</v>
      </c>
      <c r="G161" s="31">
        <f t="shared" si="24"/>
        <v>1288.31</v>
      </c>
      <c r="H161" s="32">
        <f t="shared" si="25"/>
        <v>592.27</v>
      </c>
      <c r="I161" s="32">
        <f t="shared" si="30"/>
        <v>12130.720000000001</v>
      </c>
      <c r="J161" s="32">
        <f t="shared" si="26"/>
        <v>866.48</v>
      </c>
      <c r="K161" s="33">
        <f t="shared" si="27"/>
        <v>795</v>
      </c>
      <c r="L161" s="25"/>
      <c r="M161" s="34">
        <f t="shared" si="28"/>
        <v>2747.06</v>
      </c>
      <c r="N161" s="25"/>
      <c r="O161" s="34">
        <f t="shared" si="29"/>
        <v>37472.219999999994</v>
      </c>
    </row>
    <row r="162" spans="2:15" ht="14.25">
      <c r="B162" s="136"/>
      <c r="C162" s="29" t="s">
        <v>19</v>
      </c>
      <c r="D162" s="78">
        <v>22</v>
      </c>
      <c r="E162" s="30">
        <v>260</v>
      </c>
      <c r="G162" s="31">
        <f t="shared" si="24"/>
        <v>1113.98</v>
      </c>
      <c r="H162" s="32">
        <f t="shared" si="25"/>
        <v>592.27</v>
      </c>
      <c r="I162" s="32">
        <f t="shared" si="30"/>
        <v>12130.720000000001</v>
      </c>
      <c r="J162" s="32">
        <f t="shared" si="26"/>
        <v>866.48</v>
      </c>
      <c r="K162" s="33">
        <f t="shared" si="27"/>
        <v>812.45</v>
      </c>
      <c r="L162" s="25"/>
      <c r="M162" s="34">
        <f t="shared" si="28"/>
        <v>2572.73</v>
      </c>
      <c r="N162" s="25"/>
      <c r="O162" s="34">
        <f t="shared" si="29"/>
        <v>35415.16</v>
      </c>
    </row>
    <row r="163" spans="2:15" ht="14.25">
      <c r="B163" s="61" t="s">
        <v>115</v>
      </c>
      <c r="C163" s="29" t="s">
        <v>13</v>
      </c>
      <c r="D163" s="78">
        <v>22</v>
      </c>
      <c r="E163" s="30">
        <v>260</v>
      </c>
      <c r="G163" s="31">
        <f t="shared" si="24"/>
        <v>1288.31</v>
      </c>
      <c r="H163" s="32">
        <f t="shared" si="25"/>
        <v>592.27</v>
      </c>
      <c r="I163" s="32">
        <f t="shared" si="30"/>
        <v>12130.720000000001</v>
      </c>
      <c r="J163" s="32">
        <f t="shared" si="26"/>
        <v>866.48</v>
      </c>
      <c r="K163" s="33">
        <f t="shared" si="27"/>
        <v>795</v>
      </c>
      <c r="L163" s="25"/>
      <c r="M163" s="34">
        <f t="shared" si="28"/>
        <v>2747.06</v>
      </c>
      <c r="N163" s="25"/>
      <c r="O163" s="34">
        <f t="shared" si="29"/>
        <v>37472.219999999994</v>
      </c>
    </row>
    <row r="164" spans="2:15" ht="14.25">
      <c r="B164" s="77" t="s">
        <v>116</v>
      </c>
      <c r="C164" s="29" t="s">
        <v>13</v>
      </c>
      <c r="D164" s="78">
        <v>22</v>
      </c>
      <c r="E164" s="30">
        <v>261</v>
      </c>
      <c r="G164" s="31">
        <f t="shared" si="24"/>
        <v>1288.31</v>
      </c>
      <c r="H164" s="32">
        <f t="shared" si="25"/>
        <v>592.27</v>
      </c>
      <c r="I164" s="32">
        <f t="shared" si="30"/>
        <v>12934.88</v>
      </c>
      <c r="J164" s="32">
        <f t="shared" si="26"/>
        <v>923.92</v>
      </c>
      <c r="K164" s="33">
        <f t="shared" si="27"/>
        <v>795</v>
      </c>
      <c r="L164" s="25"/>
      <c r="M164" s="34">
        <f t="shared" si="28"/>
        <v>2804.5</v>
      </c>
      <c r="N164" s="25"/>
      <c r="O164" s="34">
        <f t="shared" si="29"/>
        <v>38276.38</v>
      </c>
    </row>
    <row r="165" spans="2:15" ht="14.25">
      <c r="B165" s="77" t="s">
        <v>117</v>
      </c>
      <c r="C165" s="29" t="s">
        <v>13</v>
      </c>
      <c r="D165" s="78">
        <v>22</v>
      </c>
      <c r="E165" s="30">
        <v>261</v>
      </c>
      <c r="G165" s="31">
        <f t="shared" si="24"/>
        <v>1288.31</v>
      </c>
      <c r="H165" s="32">
        <f t="shared" si="25"/>
        <v>592.27</v>
      </c>
      <c r="I165" s="32">
        <f t="shared" si="30"/>
        <v>12934.88</v>
      </c>
      <c r="J165" s="32">
        <f t="shared" si="26"/>
        <v>923.92</v>
      </c>
      <c r="K165" s="33">
        <f t="shared" si="27"/>
        <v>795</v>
      </c>
      <c r="L165" s="25"/>
      <c r="M165" s="34">
        <f t="shared" si="28"/>
        <v>2804.5</v>
      </c>
      <c r="N165" s="25"/>
      <c r="O165" s="34">
        <f t="shared" si="29"/>
        <v>38276.38</v>
      </c>
    </row>
    <row r="166" spans="2:15" ht="28.5">
      <c r="B166" s="77" t="s">
        <v>118</v>
      </c>
      <c r="C166" s="29" t="s">
        <v>13</v>
      </c>
      <c r="D166" s="78">
        <v>22</v>
      </c>
      <c r="E166" s="30">
        <v>261</v>
      </c>
      <c r="G166" s="31">
        <f t="shared" si="24"/>
        <v>1288.31</v>
      </c>
      <c r="H166" s="32">
        <f t="shared" si="25"/>
        <v>592.27</v>
      </c>
      <c r="I166" s="32">
        <f t="shared" si="30"/>
        <v>12934.88</v>
      </c>
      <c r="J166" s="32">
        <f t="shared" si="26"/>
        <v>923.92</v>
      </c>
      <c r="K166" s="33">
        <f t="shared" si="27"/>
        <v>795</v>
      </c>
      <c r="L166" s="25"/>
      <c r="M166" s="34">
        <f t="shared" si="28"/>
        <v>2804.5</v>
      </c>
      <c r="N166" s="25"/>
      <c r="O166" s="34">
        <f t="shared" si="29"/>
        <v>38276.38</v>
      </c>
    </row>
    <row r="167" spans="2:15" ht="14.25">
      <c r="B167" s="77" t="s">
        <v>119</v>
      </c>
      <c r="C167" s="29" t="s">
        <v>13</v>
      </c>
      <c r="D167" s="78">
        <v>22</v>
      </c>
      <c r="E167" s="30">
        <v>261</v>
      </c>
      <c r="G167" s="31">
        <f t="shared" si="24"/>
        <v>1288.31</v>
      </c>
      <c r="H167" s="32">
        <f t="shared" si="25"/>
        <v>592.27</v>
      </c>
      <c r="I167" s="32">
        <f t="shared" si="30"/>
        <v>12934.88</v>
      </c>
      <c r="J167" s="32">
        <f t="shared" si="26"/>
        <v>923.92</v>
      </c>
      <c r="K167" s="33">
        <f t="shared" si="27"/>
        <v>795</v>
      </c>
      <c r="L167" s="25"/>
      <c r="M167" s="34">
        <f t="shared" si="28"/>
        <v>2804.5</v>
      </c>
      <c r="N167" s="25"/>
      <c r="O167" s="34">
        <f t="shared" si="29"/>
        <v>38276.38</v>
      </c>
    </row>
    <row r="168" spans="2:15" ht="14.25">
      <c r="B168" s="77" t="s">
        <v>120</v>
      </c>
      <c r="C168" s="29" t="s">
        <v>13</v>
      </c>
      <c r="D168" s="78">
        <v>22</v>
      </c>
      <c r="E168" s="30">
        <v>261</v>
      </c>
      <c r="G168" s="31">
        <f t="shared" si="24"/>
        <v>1288.31</v>
      </c>
      <c r="H168" s="32">
        <f t="shared" si="25"/>
        <v>592.27</v>
      </c>
      <c r="I168" s="32">
        <f t="shared" si="30"/>
        <v>12934.88</v>
      </c>
      <c r="J168" s="32">
        <f t="shared" si="26"/>
        <v>923.92</v>
      </c>
      <c r="K168" s="33">
        <f t="shared" si="27"/>
        <v>795</v>
      </c>
      <c r="L168" s="25"/>
      <c r="M168" s="34">
        <f t="shared" si="28"/>
        <v>2804.5</v>
      </c>
      <c r="N168" s="25"/>
      <c r="O168" s="34">
        <f t="shared" si="29"/>
        <v>38276.38</v>
      </c>
    </row>
    <row r="169" spans="2:15" ht="28.5">
      <c r="B169" s="77" t="s">
        <v>121</v>
      </c>
      <c r="C169" s="29" t="s">
        <v>13</v>
      </c>
      <c r="D169" s="78">
        <v>22</v>
      </c>
      <c r="E169" s="30">
        <v>261</v>
      </c>
      <c r="G169" s="31">
        <f t="shared" si="24"/>
        <v>1288.31</v>
      </c>
      <c r="H169" s="32">
        <f t="shared" si="25"/>
        <v>592.27</v>
      </c>
      <c r="I169" s="32">
        <f t="shared" si="30"/>
        <v>12934.88</v>
      </c>
      <c r="J169" s="32">
        <f t="shared" si="26"/>
        <v>923.92</v>
      </c>
      <c r="K169" s="33">
        <f t="shared" si="27"/>
        <v>795</v>
      </c>
      <c r="L169" s="25"/>
      <c r="M169" s="34">
        <f t="shared" si="28"/>
        <v>2804.5</v>
      </c>
      <c r="N169" s="25"/>
      <c r="O169" s="34">
        <f t="shared" si="29"/>
        <v>38276.38</v>
      </c>
    </row>
    <row r="170" spans="2:15" ht="14.25">
      <c r="B170" s="77" t="s">
        <v>122</v>
      </c>
      <c r="C170" s="29" t="s">
        <v>13</v>
      </c>
      <c r="D170" s="78">
        <v>22</v>
      </c>
      <c r="E170" s="30">
        <v>261</v>
      </c>
      <c r="G170" s="31">
        <f t="shared" si="24"/>
        <v>1288.31</v>
      </c>
      <c r="H170" s="32">
        <f t="shared" si="25"/>
        <v>592.27</v>
      </c>
      <c r="I170" s="32">
        <f t="shared" si="30"/>
        <v>12934.88</v>
      </c>
      <c r="J170" s="32">
        <f t="shared" si="26"/>
        <v>923.92</v>
      </c>
      <c r="K170" s="33">
        <f t="shared" si="27"/>
        <v>795</v>
      </c>
      <c r="L170" s="25"/>
      <c r="M170" s="34">
        <f t="shared" si="28"/>
        <v>2804.5</v>
      </c>
      <c r="N170" s="25"/>
      <c r="O170" s="34">
        <f t="shared" si="29"/>
        <v>38276.38</v>
      </c>
    </row>
    <row r="171" spans="2:15" ht="14.25">
      <c r="B171" s="77" t="s">
        <v>123</v>
      </c>
      <c r="C171" s="29" t="s">
        <v>13</v>
      </c>
      <c r="D171" s="78">
        <v>22</v>
      </c>
      <c r="E171" s="30">
        <v>261</v>
      </c>
      <c r="G171" s="31">
        <f t="shared" si="24"/>
        <v>1288.31</v>
      </c>
      <c r="H171" s="32">
        <f t="shared" si="25"/>
        <v>592.27</v>
      </c>
      <c r="I171" s="32">
        <f t="shared" si="30"/>
        <v>12934.88</v>
      </c>
      <c r="J171" s="32">
        <f>ROUND(I171/14,2)</f>
        <v>923.92</v>
      </c>
      <c r="K171" s="33">
        <f t="shared" si="27"/>
        <v>795</v>
      </c>
      <c r="L171" s="25"/>
      <c r="M171" s="34">
        <f>+G171+H171+J171</f>
        <v>2804.5</v>
      </c>
      <c r="N171" s="25"/>
      <c r="O171" s="34">
        <f>+M171*14-2*G171+2*K171</f>
        <v>38276.38</v>
      </c>
    </row>
    <row r="172" spans="2:15" ht="14.25">
      <c r="B172" s="77" t="s">
        <v>124</v>
      </c>
      <c r="C172" s="29" t="s">
        <v>13</v>
      </c>
      <c r="D172" s="78">
        <v>22</v>
      </c>
      <c r="E172" s="30">
        <v>261</v>
      </c>
      <c r="G172" s="31">
        <f t="shared" si="24"/>
        <v>1288.31</v>
      </c>
      <c r="H172" s="32">
        <f t="shared" si="25"/>
        <v>592.27</v>
      </c>
      <c r="I172" s="32">
        <f t="shared" si="30"/>
        <v>12934.88</v>
      </c>
      <c r="J172" s="32">
        <f t="shared" si="26"/>
        <v>923.92</v>
      </c>
      <c r="K172" s="33">
        <f t="shared" si="27"/>
        <v>795</v>
      </c>
      <c r="L172" s="25"/>
      <c r="M172" s="34">
        <f t="shared" si="28"/>
        <v>2804.5</v>
      </c>
      <c r="N172" s="25"/>
      <c r="O172" s="34">
        <f t="shared" si="29"/>
        <v>38276.38</v>
      </c>
    </row>
    <row r="173" spans="2:15" ht="14.25">
      <c r="B173" s="77" t="s">
        <v>125</v>
      </c>
      <c r="C173" s="29" t="s">
        <v>13</v>
      </c>
      <c r="D173" s="78">
        <v>22</v>
      </c>
      <c r="E173" s="30">
        <v>261</v>
      </c>
      <c r="G173" s="31">
        <f t="shared" si="24"/>
        <v>1288.31</v>
      </c>
      <c r="H173" s="32">
        <f t="shared" si="25"/>
        <v>592.27</v>
      </c>
      <c r="I173" s="32">
        <f t="shared" si="30"/>
        <v>12934.88</v>
      </c>
      <c r="J173" s="32">
        <f t="shared" si="26"/>
        <v>923.92</v>
      </c>
      <c r="K173" s="33">
        <f t="shared" si="27"/>
        <v>795</v>
      </c>
      <c r="L173" s="25"/>
      <c r="M173" s="34">
        <f t="shared" si="28"/>
        <v>2804.5</v>
      </c>
      <c r="N173" s="25"/>
      <c r="O173" s="34">
        <f t="shared" si="29"/>
        <v>38276.38</v>
      </c>
    </row>
    <row r="174" spans="2:15" ht="14.25">
      <c r="B174" s="77" t="s">
        <v>126</v>
      </c>
      <c r="C174" s="29" t="s">
        <v>13</v>
      </c>
      <c r="D174" s="78">
        <v>22</v>
      </c>
      <c r="E174" s="30">
        <v>261</v>
      </c>
      <c r="G174" s="31">
        <f t="shared" si="24"/>
        <v>1288.31</v>
      </c>
      <c r="H174" s="32">
        <f t="shared" si="25"/>
        <v>592.27</v>
      </c>
      <c r="I174" s="32">
        <f t="shared" si="30"/>
        <v>12934.88</v>
      </c>
      <c r="J174" s="32">
        <f t="shared" si="26"/>
        <v>923.92</v>
      </c>
      <c r="K174" s="33">
        <f t="shared" si="27"/>
        <v>795</v>
      </c>
      <c r="L174" s="25"/>
      <c r="M174" s="34">
        <f t="shared" si="28"/>
        <v>2804.5</v>
      </c>
      <c r="N174" s="25"/>
      <c r="O174" s="34">
        <f t="shared" si="29"/>
        <v>38276.38</v>
      </c>
    </row>
    <row r="175" spans="2:15" ht="28.5">
      <c r="B175" s="77" t="s">
        <v>127</v>
      </c>
      <c r="C175" s="29" t="s">
        <v>13</v>
      </c>
      <c r="D175" s="78">
        <v>22</v>
      </c>
      <c r="E175" s="30">
        <v>261</v>
      </c>
      <c r="G175" s="31">
        <f t="shared" si="24"/>
        <v>1288.31</v>
      </c>
      <c r="H175" s="32">
        <f t="shared" si="25"/>
        <v>592.27</v>
      </c>
      <c r="I175" s="32">
        <f t="shared" si="30"/>
        <v>12934.88</v>
      </c>
      <c r="J175" s="32">
        <f t="shared" si="26"/>
        <v>923.92</v>
      </c>
      <c r="K175" s="33">
        <f t="shared" si="27"/>
        <v>795</v>
      </c>
      <c r="L175" s="25"/>
      <c r="M175" s="34">
        <f t="shared" si="28"/>
        <v>2804.5</v>
      </c>
      <c r="N175" s="25"/>
      <c r="O175" s="34">
        <f t="shared" si="29"/>
        <v>38276.38</v>
      </c>
    </row>
    <row r="176" spans="2:15" ht="28.5">
      <c r="B176" s="77" t="s">
        <v>128</v>
      </c>
      <c r="C176" s="29" t="s">
        <v>13</v>
      </c>
      <c r="D176" s="78">
        <v>22</v>
      </c>
      <c r="E176" s="30">
        <v>261</v>
      </c>
      <c r="G176" s="31">
        <f t="shared" si="24"/>
        <v>1288.31</v>
      </c>
      <c r="H176" s="32">
        <f t="shared" si="25"/>
        <v>592.27</v>
      </c>
      <c r="I176" s="32">
        <f t="shared" si="30"/>
        <v>12934.88</v>
      </c>
      <c r="J176" s="32">
        <f t="shared" si="26"/>
        <v>923.92</v>
      </c>
      <c r="K176" s="33">
        <f t="shared" si="27"/>
        <v>795</v>
      </c>
      <c r="L176" s="25"/>
      <c r="M176" s="34">
        <f t="shared" si="28"/>
        <v>2804.5</v>
      </c>
      <c r="N176" s="25"/>
      <c r="O176" s="34">
        <f t="shared" si="29"/>
        <v>38276.38</v>
      </c>
    </row>
    <row r="177" spans="2:15" ht="14.25">
      <c r="B177" s="77" t="s">
        <v>129</v>
      </c>
      <c r="C177" s="29" t="s">
        <v>13</v>
      </c>
      <c r="D177" s="78">
        <v>22</v>
      </c>
      <c r="E177" s="30">
        <v>261</v>
      </c>
      <c r="G177" s="31">
        <f t="shared" si="24"/>
        <v>1288.31</v>
      </c>
      <c r="H177" s="32">
        <f t="shared" si="25"/>
        <v>592.27</v>
      </c>
      <c r="I177" s="32">
        <f t="shared" si="30"/>
        <v>12934.88</v>
      </c>
      <c r="J177" s="32">
        <f t="shared" si="26"/>
        <v>923.92</v>
      </c>
      <c r="K177" s="33">
        <f t="shared" si="27"/>
        <v>795</v>
      </c>
      <c r="L177" s="25"/>
      <c r="M177" s="34">
        <f t="shared" si="28"/>
        <v>2804.5</v>
      </c>
      <c r="N177" s="25"/>
      <c r="O177" s="34">
        <f t="shared" si="29"/>
        <v>38276.38</v>
      </c>
    </row>
    <row r="178" spans="2:15" ht="14.25">
      <c r="B178" s="77" t="s">
        <v>130</v>
      </c>
      <c r="C178" s="29" t="s">
        <v>13</v>
      </c>
      <c r="D178" s="78">
        <v>22</v>
      </c>
      <c r="E178" s="30">
        <v>261</v>
      </c>
      <c r="G178" s="31">
        <f t="shared" si="24"/>
        <v>1288.31</v>
      </c>
      <c r="H178" s="32">
        <f t="shared" si="25"/>
        <v>592.27</v>
      </c>
      <c r="I178" s="32">
        <f aca="true" t="shared" si="31" ref="I178:I209">VLOOKUP(E178,$R$78:$AC$119,2,FALSE)</f>
        <v>12934.88</v>
      </c>
      <c r="J178" s="32">
        <f t="shared" si="26"/>
        <v>923.92</v>
      </c>
      <c r="K178" s="33">
        <f t="shared" si="27"/>
        <v>795</v>
      </c>
      <c r="L178" s="25"/>
      <c r="M178" s="34">
        <f t="shared" si="28"/>
        <v>2804.5</v>
      </c>
      <c r="N178" s="25"/>
      <c r="O178" s="34">
        <f t="shared" si="29"/>
        <v>38276.38</v>
      </c>
    </row>
    <row r="179" spans="2:15" ht="14.25">
      <c r="B179" s="77" t="s">
        <v>131</v>
      </c>
      <c r="C179" s="29" t="s">
        <v>13</v>
      </c>
      <c r="D179" s="78">
        <v>22</v>
      </c>
      <c r="E179" s="30">
        <v>261</v>
      </c>
      <c r="G179" s="31">
        <f t="shared" si="24"/>
        <v>1288.31</v>
      </c>
      <c r="H179" s="32">
        <f t="shared" si="25"/>
        <v>592.27</v>
      </c>
      <c r="I179" s="32">
        <f t="shared" si="31"/>
        <v>12934.88</v>
      </c>
      <c r="J179" s="32">
        <f t="shared" si="26"/>
        <v>923.92</v>
      </c>
      <c r="K179" s="33">
        <f t="shared" si="27"/>
        <v>795</v>
      </c>
      <c r="L179" s="25"/>
      <c r="M179" s="34">
        <f t="shared" si="28"/>
        <v>2804.5</v>
      </c>
      <c r="N179" s="25"/>
      <c r="O179" s="34">
        <f t="shared" si="29"/>
        <v>38276.38</v>
      </c>
    </row>
    <row r="180" spans="2:15" ht="14.25">
      <c r="B180" s="77" t="s">
        <v>132</v>
      </c>
      <c r="C180" s="29" t="s">
        <v>13</v>
      </c>
      <c r="D180" s="78">
        <v>22</v>
      </c>
      <c r="E180" s="30">
        <v>261</v>
      </c>
      <c r="G180" s="31">
        <f t="shared" si="24"/>
        <v>1288.31</v>
      </c>
      <c r="H180" s="32">
        <f t="shared" si="25"/>
        <v>592.27</v>
      </c>
      <c r="I180" s="32">
        <f t="shared" si="31"/>
        <v>12934.88</v>
      </c>
      <c r="J180" s="32">
        <f t="shared" si="26"/>
        <v>923.92</v>
      </c>
      <c r="K180" s="33">
        <f t="shared" si="27"/>
        <v>795</v>
      </c>
      <c r="L180" s="25"/>
      <c r="M180" s="34">
        <f t="shared" si="28"/>
        <v>2804.5</v>
      </c>
      <c r="N180" s="25"/>
      <c r="O180" s="34">
        <f t="shared" si="29"/>
        <v>38276.38</v>
      </c>
    </row>
    <row r="181" spans="2:15" ht="28.5">
      <c r="B181" s="77" t="s">
        <v>133</v>
      </c>
      <c r="C181" s="29" t="s">
        <v>13</v>
      </c>
      <c r="D181" s="78">
        <v>22</v>
      </c>
      <c r="E181" s="30">
        <v>261</v>
      </c>
      <c r="G181" s="31">
        <f t="shared" si="24"/>
        <v>1288.31</v>
      </c>
      <c r="H181" s="32">
        <f t="shared" si="25"/>
        <v>592.27</v>
      </c>
      <c r="I181" s="32">
        <f t="shared" si="31"/>
        <v>12934.88</v>
      </c>
      <c r="J181" s="32">
        <f t="shared" si="26"/>
        <v>923.92</v>
      </c>
      <c r="K181" s="33">
        <f t="shared" si="27"/>
        <v>795</v>
      </c>
      <c r="L181" s="25"/>
      <c r="M181" s="34">
        <f t="shared" si="28"/>
        <v>2804.5</v>
      </c>
      <c r="N181" s="25"/>
      <c r="O181" s="34">
        <f t="shared" si="29"/>
        <v>38276.38</v>
      </c>
    </row>
    <row r="182" spans="2:15" ht="14.25">
      <c r="B182" s="77" t="s">
        <v>134</v>
      </c>
      <c r="C182" s="29" t="s">
        <v>13</v>
      </c>
      <c r="D182" s="78">
        <v>22</v>
      </c>
      <c r="E182" s="30">
        <v>261</v>
      </c>
      <c r="G182" s="31">
        <f t="shared" si="24"/>
        <v>1288.31</v>
      </c>
      <c r="H182" s="32">
        <f t="shared" si="25"/>
        <v>592.27</v>
      </c>
      <c r="I182" s="32">
        <f t="shared" si="31"/>
        <v>12934.88</v>
      </c>
      <c r="J182" s="32">
        <f t="shared" si="26"/>
        <v>923.92</v>
      </c>
      <c r="K182" s="33">
        <f t="shared" si="27"/>
        <v>795</v>
      </c>
      <c r="L182" s="25"/>
      <c r="M182" s="34">
        <f t="shared" si="28"/>
        <v>2804.5</v>
      </c>
      <c r="N182" s="25"/>
      <c r="O182" s="34">
        <f t="shared" si="29"/>
        <v>38276.38</v>
      </c>
    </row>
    <row r="183" spans="2:15" ht="14.25">
      <c r="B183" s="77" t="s">
        <v>135</v>
      </c>
      <c r="C183" s="29" t="s">
        <v>13</v>
      </c>
      <c r="D183" s="78">
        <v>22</v>
      </c>
      <c r="E183" s="30">
        <v>261</v>
      </c>
      <c r="G183" s="31">
        <f t="shared" si="24"/>
        <v>1288.31</v>
      </c>
      <c r="H183" s="32">
        <f t="shared" si="25"/>
        <v>592.27</v>
      </c>
      <c r="I183" s="32">
        <f t="shared" si="31"/>
        <v>12934.88</v>
      </c>
      <c r="J183" s="32">
        <f t="shared" si="26"/>
        <v>923.92</v>
      </c>
      <c r="K183" s="33">
        <f t="shared" si="27"/>
        <v>795</v>
      </c>
      <c r="L183" s="25"/>
      <c r="M183" s="34">
        <f t="shared" si="28"/>
        <v>2804.5</v>
      </c>
      <c r="N183" s="25"/>
      <c r="O183" s="34">
        <f t="shared" si="29"/>
        <v>38276.38</v>
      </c>
    </row>
    <row r="184" spans="2:15" ht="14.25">
      <c r="B184" s="61" t="s">
        <v>136</v>
      </c>
      <c r="C184" s="29" t="s">
        <v>13</v>
      </c>
      <c r="D184" s="78">
        <v>22</v>
      </c>
      <c r="E184" s="30">
        <v>261</v>
      </c>
      <c r="G184" s="31">
        <f t="shared" si="24"/>
        <v>1288.31</v>
      </c>
      <c r="H184" s="32">
        <f t="shared" si="25"/>
        <v>592.27</v>
      </c>
      <c r="I184" s="32">
        <f t="shared" si="31"/>
        <v>12934.88</v>
      </c>
      <c r="J184" s="32">
        <f t="shared" si="26"/>
        <v>923.92</v>
      </c>
      <c r="K184" s="33">
        <f t="shared" si="27"/>
        <v>795</v>
      </c>
      <c r="L184" s="25"/>
      <c r="M184" s="34">
        <f t="shared" si="28"/>
        <v>2804.5</v>
      </c>
      <c r="N184" s="25"/>
      <c r="O184" s="34">
        <f t="shared" si="29"/>
        <v>38276.38</v>
      </c>
    </row>
    <row r="185" spans="2:15" ht="14.25">
      <c r="B185" s="77" t="s">
        <v>137</v>
      </c>
      <c r="C185" s="29" t="s">
        <v>13</v>
      </c>
      <c r="D185" s="78">
        <v>22</v>
      </c>
      <c r="E185" s="30">
        <v>261</v>
      </c>
      <c r="G185" s="31">
        <f t="shared" si="24"/>
        <v>1288.31</v>
      </c>
      <c r="H185" s="32">
        <f t="shared" si="25"/>
        <v>592.27</v>
      </c>
      <c r="I185" s="32">
        <f t="shared" si="31"/>
        <v>12934.88</v>
      </c>
      <c r="J185" s="32">
        <f t="shared" si="26"/>
        <v>923.92</v>
      </c>
      <c r="K185" s="33">
        <f t="shared" si="27"/>
        <v>795</v>
      </c>
      <c r="L185" s="25"/>
      <c r="M185" s="34">
        <f t="shared" si="28"/>
        <v>2804.5</v>
      </c>
      <c r="N185" s="25"/>
      <c r="O185" s="34">
        <f t="shared" si="29"/>
        <v>38276.38</v>
      </c>
    </row>
    <row r="186" spans="2:15" ht="14.25">
      <c r="B186" s="77" t="s">
        <v>138</v>
      </c>
      <c r="C186" s="29" t="s">
        <v>13</v>
      </c>
      <c r="D186" s="78">
        <v>22</v>
      </c>
      <c r="E186" s="30">
        <v>261</v>
      </c>
      <c r="G186" s="31">
        <f t="shared" si="24"/>
        <v>1288.31</v>
      </c>
      <c r="H186" s="32">
        <f t="shared" si="25"/>
        <v>592.27</v>
      </c>
      <c r="I186" s="32">
        <f t="shared" si="31"/>
        <v>12934.88</v>
      </c>
      <c r="J186" s="32">
        <f t="shared" si="26"/>
        <v>923.92</v>
      </c>
      <c r="K186" s="33">
        <f t="shared" si="27"/>
        <v>795</v>
      </c>
      <c r="L186" s="25"/>
      <c r="M186" s="34">
        <f t="shared" si="28"/>
        <v>2804.5</v>
      </c>
      <c r="N186" s="25"/>
      <c r="O186" s="34">
        <f t="shared" si="29"/>
        <v>38276.38</v>
      </c>
    </row>
    <row r="187" spans="2:15" ht="14.25">
      <c r="B187" s="77" t="s">
        <v>139</v>
      </c>
      <c r="C187" s="29" t="s">
        <v>13</v>
      </c>
      <c r="D187" s="78">
        <v>22</v>
      </c>
      <c r="E187" s="30">
        <v>261</v>
      </c>
      <c r="G187" s="31">
        <f t="shared" si="24"/>
        <v>1288.31</v>
      </c>
      <c r="H187" s="32">
        <f t="shared" si="25"/>
        <v>592.27</v>
      </c>
      <c r="I187" s="32">
        <f t="shared" si="31"/>
        <v>12934.88</v>
      </c>
      <c r="J187" s="32">
        <f t="shared" si="26"/>
        <v>923.92</v>
      </c>
      <c r="K187" s="33">
        <f t="shared" si="27"/>
        <v>795</v>
      </c>
      <c r="L187" s="25"/>
      <c r="M187" s="34">
        <f t="shared" si="28"/>
        <v>2804.5</v>
      </c>
      <c r="N187" s="25"/>
      <c r="O187" s="34">
        <f t="shared" si="29"/>
        <v>38276.38</v>
      </c>
    </row>
    <row r="188" spans="2:15" ht="14.25">
      <c r="B188" s="61" t="s">
        <v>140</v>
      </c>
      <c r="C188" s="29" t="s">
        <v>13</v>
      </c>
      <c r="D188" s="78">
        <v>22</v>
      </c>
      <c r="E188" s="30">
        <v>261</v>
      </c>
      <c r="G188" s="31">
        <f t="shared" si="24"/>
        <v>1288.31</v>
      </c>
      <c r="H188" s="32">
        <f t="shared" si="25"/>
        <v>592.27</v>
      </c>
      <c r="I188" s="32">
        <f t="shared" si="31"/>
        <v>12934.88</v>
      </c>
      <c r="J188" s="32">
        <f t="shared" si="26"/>
        <v>923.92</v>
      </c>
      <c r="K188" s="33">
        <f t="shared" si="27"/>
        <v>795</v>
      </c>
      <c r="L188" s="25"/>
      <c r="M188" s="34">
        <f t="shared" si="28"/>
        <v>2804.5</v>
      </c>
      <c r="N188" s="25"/>
      <c r="O188" s="34">
        <f t="shared" si="29"/>
        <v>38276.38</v>
      </c>
    </row>
    <row r="189" spans="2:15" ht="14.25">
      <c r="B189" s="61" t="s">
        <v>141</v>
      </c>
      <c r="C189" s="29" t="s">
        <v>13</v>
      </c>
      <c r="D189" s="78">
        <v>22</v>
      </c>
      <c r="E189" s="30">
        <v>261</v>
      </c>
      <c r="G189" s="31">
        <f t="shared" si="24"/>
        <v>1288.31</v>
      </c>
      <c r="H189" s="32">
        <f t="shared" si="25"/>
        <v>592.27</v>
      </c>
      <c r="I189" s="32">
        <f t="shared" si="31"/>
        <v>12934.88</v>
      </c>
      <c r="J189" s="32">
        <f t="shared" si="26"/>
        <v>923.92</v>
      </c>
      <c r="K189" s="33">
        <f t="shared" si="27"/>
        <v>795</v>
      </c>
      <c r="L189" s="25"/>
      <c r="M189" s="34">
        <f t="shared" si="28"/>
        <v>2804.5</v>
      </c>
      <c r="N189" s="25"/>
      <c r="O189" s="34">
        <f t="shared" si="29"/>
        <v>38276.38</v>
      </c>
    </row>
    <row r="190" spans="2:15" ht="14.25">
      <c r="B190" s="61" t="s">
        <v>142</v>
      </c>
      <c r="C190" s="29" t="s">
        <v>13</v>
      </c>
      <c r="D190" s="78">
        <v>22</v>
      </c>
      <c r="E190" s="30">
        <v>261</v>
      </c>
      <c r="G190" s="31">
        <f t="shared" si="24"/>
        <v>1288.31</v>
      </c>
      <c r="H190" s="32">
        <f t="shared" si="25"/>
        <v>592.27</v>
      </c>
      <c r="I190" s="32">
        <f t="shared" si="31"/>
        <v>12934.88</v>
      </c>
      <c r="J190" s="32">
        <f t="shared" si="26"/>
        <v>923.92</v>
      </c>
      <c r="K190" s="33">
        <f t="shared" si="27"/>
        <v>795</v>
      </c>
      <c r="L190" s="25"/>
      <c r="M190" s="34">
        <f t="shared" si="28"/>
        <v>2804.5</v>
      </c>
      <c r="N190" s="25"/>
      <c r="O190" s="34">
        <f t="shared" si="29"/>
        <v>38276.38</v>
      </c>
    </row>
    <row r="191" spans="2:15" ht="14.25">
      <c r="B191" s="61" t="s">
        <v>143</v>
      </c>
      <c r="C191" s="29" t="s">
        <v>13</v>
      </c>
      <c r="D191" s="78">
        <v>22</v>
      </c>
      <c r="E191" s="30">
        <v>261</v>
      </c>
      <c r="G191" s="31">
        <f t="shared" si="24"/>
        <v>1288.31</v>
      </c>
      <c r="H191" s="32">
        <f t="shared" si="25"/>
        <v>592.27</v>
      </c>
      <c r="I191" s="32">
        <f t="shared" si="31"/>
        <v>12934.88</v>
      </c>
      <c r="J191" s="32">
        <f t="shared" si="26"/>
        <v>923.92</v>
      </c>
      <c r="K191" s="33">
        <f t="shared" si="27"/>
        <v>795</v>
      </c>
      <c r="L191" s="25"/>
      <c r="M191" s="34">
        <f t="shared" si="28"/>
        <v>2804.5</v>
      </c>
      <c r="N191" s="25"/>
      <c r="O191" s="34">
        <f t="shared" si="29"/>
        <v>38276.38</v>
      </c>
    </row>
    <row r="192" spans="2:15" ht="14.25">
      <c r="B192" s="61" t="s">
        <v>144</v>
      </c>
      <c r="C192" s="29" t="s">
        <v>13</v>
      </c>
      <c r="D192" s="78">
        <v>22</v>
      </c>
      <c r="E192" s="30">
        <v>261</v>
      </c>
      <c r="G192" s="31">
        <f t="shared" si="24"/>
        <v>1288.31</v>
      </c>
      <c r="H192" s="32">
        <f t="shared" si="25"/>
        <v>592.27</v>
      </c>
      <c r="I192" s="32">
        <f t="shared" si="31"/>
        <v>12934.88</v>
      </c>
      <c r="J192" s="32">
        <f t="shared" si="26"/>
        <v>923.92</v>
      </c>
      <c r="K192" s="33">
        <f t="shared" si="27"/>
        <v>795</v>
      </c>
      <c r="L192" s="25"/>
      <c r="M192" s="34">
        <f t="shared" si="28"/>
        <v>2804.5</v>
      </c>
      <c r="N192" s="25"/>
      <c r="O192" s="34">
        <f t="shared" si="29"/>
        <v>38276.38</v>
      </c>
    </row>
    <row r="193" spans="2:15" ht="14.25">
      <c r="B193" s="61" t="s">
        <v>145</v>
      </c>
      <c r="C193" s="29" t="s">
        <v>13</v>
      </c>
      <c r="D193" s="78">
        <v>22</v>
      </c>
      <c r="E193" s="30">
        <v>261</v>
      </c>
      <c r="G193" s="31">
        <f t="shared" si="24"/>
        <v>1288.31</v>
      </c>
      <c r="H193" s="32">
        <f t="shared" si="25"/>
        <v>592.27</v>
      </c>
      <c r="I193" s="32">
        <f t="shared" si="31"/>
        <v>12934.88</v>
      </c>
      <c r="J193" s="32">
        <f t="shared" si="26"/>
        <v>923.92</v>
      </c>
      <c r="K193" s="33">
        <f t="shared" si="27"/>
        <v>795</v>
      </c>
      <c r="L193" s="25"/>
      <c r="M193" s="34">
        <f t="shared" si="28"/>
        <v>2804.5</v>
      </c>
      <c r="N193" s="25"/>
      <c r="O193" s="34">
        <f t="shared" si="29"/>
        <v>38276.38</v>
      </c>
    </row>
    <row r="194" spans="2:15" ht="28.5">
      <c r="B194" s="61" t="s">
        <v>146</v>
      </c>
      <c r="C194" s="29" t="s">
        <v>13</v>
      </c>
      <c r="D194" s="78">
        <v>22</v>
      </c>
      <c r="E194" s="30">
        <v>261</v>
      </c>
      <c r="G194" s="31">
        <f t="shared" si="24"/>
        <v>1288.31</v>
      </c>
      <c r="H194" s="32">
        <f t="shared" si="25"/>
        <v>592.27</v>
      </c>
      <c r="I194" s="32">
        <f t="shared" si="31"/>
        <v>12934.88</v>
      </c>
      <c r="J194" s="32">
        <f t="shared" si="26"/>
        <v>923.92</v>
      </c>
      <c r="K194" s="33">
        <f t="shared" si="27"/>
        <v>795</v>
      </c>
      <c r="L194" s="25"/>
      <c r="M194" s="34">
        <f t="shared" si="28"/>
        <v>2804.5</v>
      </c>
      <c r="N194" s="25"/>
      <c r="O194" s="34">
        <f t="shared" si="29"/>
        <v>38276.38</v>
      </c>
    </row>
    <row r="195" spans="2:15" ht="14.25">
      <c r="B195" s="61" t="s">
        <v>147</v>
      </c>
      <c r="C195" s="29" t="s">
        <v>13</v>
      </c>
      <c r="D195" s="78">
        <v>22</v>
      </c>
      <c r="E195" s="30">
        <v>261</v>
      </c>
      <c r="G195" s="31">
        <f t="shared" si="24"/>
        <v>1288.31</v>
      </c>
      <c r="H195" s="32">
        <f t="shared" si="25"/>
        <v>592.27</v>
      </c>
      <c r="I195" s="32">
        <f t="shared" si="31"/>
        <v>12934.88</v>
      </c>
      <c r="J195" s="32">
        <f t="shared" si="26"/>
        <v>923.92</v>
      </c>
      <c r="K195" s="33">
        <f t="shared" si="27"/>
        <v>795</v>
      </c>
      <c r="L195" s="25"/>
      <c r="M195" s="34">
        <f t="shared" si="28"/>
        <v>2804.5</v>
      </c>
      <c r="N195" s="25"/>
      <c r="O195" s="34">
        <f t="shared" si="29"/>
        <v>38276.38</v>
      </c>
    </row>
    <row r="196" spans="2:15" ht="14.25">
      <c r="B196" s="61" t="s">
        <v>148</v>
      </c>
      <c r="C196" s="29" t="s">
        <v>13</v>
      </c>
      <c r="D196" s="78">
        <v>22</v>
      </c>
      <c r="E196" s="30">
        <v>261</v>
      </c>
      <c r="G196" s="31">
        <f t="shared" si="24"/>
        <v>1288.31</v>
      </c>
      <c r="H196" s="32">
        <f t="shared" si="25"/>
        <v>592.27</v>
      </c>
      <c r="I196" s="32">
        <f t="shared" si="31"/>
        <v>12934.88</v>
      </c>
      <c r="J196" s="32">
        <f t="shared" si="26"/>
        <v>923.92</v>
      </c>
      <c r="K196" s="33">
        <f t="shared" si="27"/>
        <v>795</v>
      </c>
      <c r="L196" s="25"/>
      <c r="M196" s="34">
        <f t="shared" si="28"/>
        <v>2804.5</v>
      </c>
      <c r="N196" s="25"/>
      <c r="O196" s="34">
        <f t="shared" si="29"/>
        <v>38276.38</v>
      </c>
    </row>
    <row r="197" spans="2:15" ht="14.25">
      <c r="B197" s="77" t="s">
        <v>149</v>
      </c>
      <c r="C197" s="29" t="s">
        <v>13</v>
      </c>
      <c r="D197" s="78">
        <v>22</v>
      </c>
      <c r="E197" s="30">
        <v>261</v>
      </c>
      <c r="G197" s="31">
        <f t="shared" si="24"/>
        <v>1288.31</v>
      </c>
      <c r="H197" s="32">
        <f t="shared" si="25"/>
        <v>592.27</v>
      </c>
      <c r="I197" s="32">
        <f t="shared" si="31"/>
        <v>12934.88</v>
      </c>
      <c r="J197" s="32">
        <f t="shared" si="26"/>
        <v>923.92</v>
      </c>
      <c r="K197" s="33">
        <f t="shared" si="27"/>
        <v>795</v>
      </c>
      <c r="L197" s="25"/>
      <c r="M197" s="34">
        <f t="shared" si="28"/>
        <v>2804.5</v>
      </c>
      <c r="N197" s="25"/>
      <c r="O197" s="34">
        <f t="shared" si="29"/>
        <v>38276.38</v>
      </c>
    </row>
    <row r="198" spans="2:15" ht="14.25">
      <c r="B198" s="61" t="s">
        <v>150</v>
      </c>
      <c r="C198" s="29" t="s">
        <v>19</v>
      </c>
      <c r="D198" s="78">
        <v>22</v>
      </c>
      <c r="E198" s="30">
        <v>244</v>
      </c>
      <c r="G198" s="31">
        <f t="shared" si="24"/>
        <v>1113.98</v>
      </c>
      <c r="H198" s="32">
        <f t="shared" si="25"/>
        <v>592.27</v>
      </c>
      <c r="I198" s="32">
        <f t="shared" si="31"/>
        <v>15570.94</v>
      </c>
      <c r="J198" s="32">
        <f t="shared" si="26"/>
        <v>1112.21</v>
      </c>
      <c r="K198" s="33">
        <f t="shared" si="27"/>
        <v>812.45</v>
      </c>
      <c r="L198" s="25"/>
      <c r="M198" s="34">
        <f t="shared" si="28"/>
        <v>2818.46</v>
      </c>
      <c r="N198" s="25"/>
      <c r="O198" s="34">
        <f t="shared" si="29"/>
        <v>38855.380000000005</v>
      </c>
    </row>
    <row r="199" spans="2:15" ht="28.5">
      <c r="B199" s="77" t="s">
        <v>151</v>
      </c>
      <c r="C199" s="29" t="s">
        <v>19</v>
      </c>
      <c r="D199" s="78">
        <v>20</v>
      </c>
      <c r="E199" s="30">
        <v>241</v>
      </c>
      <c r="G199" s="31">
        <f t="shared" si="24"/>
        <v>1113.98</v>
      </c>
      <c r="H199" s="32">
        <f>VLOOKUP(D199,$R$31:$T$60,2,FALSE)</f>
        <v>510.78999999999996</v>
      </c>
      <c r="I199" s="32">
        <f t="shared" si="31"/>
        <v>12072.34</v>
      </c>
      <c r="J199" s="32">
        <f>ROUND(I199/14,2)</f>
        <v>862.31</v>
      </c>
      <c r="K199" s="33">
        <f t="shared" si="27"/>
        <v>812.45</v>
      </c>
      <c r="L199" s="25"/>
      <c r="M199" s="34">
        <f>+G199+H199+J199</f>
        <v>2487.08</v>
      </c>
      <c r="N199" s="25"/>
      <c r="O199" s="34">
        <f>+M199*14-2*G199+2*K199</f>
        <v>34216.06</v>
      </c>
    </row>
    <row r="200" spans="2:15" ht="14.25">
      <c r="B200" s="61" t="s">
        <v>115</v>
      </c>
      <c r="C200" s="29" t="s">
        <v>19</v>
      </c>
      <c r="D200" s="78">
        <v>22</v>
      </c>
      <c r="E200" s="30">
        <v>260</v>
      </c>
      <c r="G200" s="31">
        <f t="shared" si="24"/>
        <v>1113.98</v>
      </c>
      <c r="H200" s="32">
        <f t="shared" si="25"/>
        <v>592.27</v>
      </c>
      <c r="I200" s="32">
        <f t="shared" si="31"/>
        <v>12130.720000000001</v>
      </c>
      <c r="J200" s="32">
        <f t="shared" si="26"/>
        <v>866.48</v>
      </c>
      <c r="K200" s="33">
        <f t="shared" si="27"/>
        <v>812.45</v>
      </c>
      <c r="L200" s="25"/>
      <c r="M200" s="34">
        <f t="shared" si="28"/>
        <v>2572.73</v>
      </c>
      <c r="N200" s="25"/>
      <c r="O200" s="34">
        <f t="shared" si="29"/>
        <v>35415.16</v>
      </c>
    </row>
    <row r="201" spans="2:15" ht="14.25">
      <c r="B201" s="77" t="s">
        <v>152</v>
      </c>
      <c r="C201" s="29" t="s">
        <v>19</v>
      </c>
      <c r="D201" s="78">
        <v>22</v>
      </c>
      <c r="E201" s="30">
        <v>246</v>
      </c>
      <c r="G201" s="31">
        <f t="shared" si="24"/>
        <v>1113.98</v>
      </c>
      <c r="H201" s="32">
        <f t="shared" si="25"/>
        <v>592.27</v>
      </c>
      <c r="I201" s="32">
        <f t="shared" si="31"/>
        <v>15661.66</v>
      </c>
      <c r="J201" s="32">
        <f t="shared" si="26"/>
        <v>1118.69</v>
      </c>
      <c r="K201" s="33">
        <f t="shared" si="27"/>
        <v>812.45</v>
      </c>
      <c r="L201" s="25"/>
      <c r="M201" s="34">
        <f t="shared" si="28"/>
        <v>2824.94</v>
      </c>
      <c r="N201" s="25"/>
      <c r="O201" s="34">
        <f t="shared" si="29"/>
        <v>38946.100000000006</v>
      </c>
    </row>
    <row r="202" spans="2:15" ht="14.25">
      <c r="B202" s="77" t="s">
        <v>153</v>
      </c>
      <c r="C202" s="29" t="s">
        <v>19</v>
      </c>
      <c r="D202" s="78">
        <v>22</v>
      </c>
      <c r="E202" s="30">
        <v>242</v>
      </c>
      <c r="G202" s="31">
        <f t="shared" si="24"/>
        <v>1113.98</v>
      </c>
      <c r="H202" s="32">
        <f t="shared" si="25"/>
        <v>592.27</v>
      </c>
      <c r="I202" s="32">
        <f t="shared" si="31"/>
        <v>15529.5</v>
      </c>
      <c r="J202" s="32">
        <f t="shared" si="26"/>
        <v>1109.25</v>
      </c>
      <c r="K202" s="33">
        <f t="shared" si="27"/>
        <v>812.45</v>
      </c>
      <c r="L202" s="25"/>
      <c r="M202" s="34">
        <f t="shared" si="28"/>
        <v>2815.5</v>
      </c>
      <c r="N202" s="25"/>
      <c r="O202" s="34">
        <f t="shared" si="29"/>
        <v>38813.94</v>
      </c>
    </row>
    <row r="203" spans="2:15" ht="14.25">
      <c r="B203" s="61" t="s">
        <v>154</v>
      </c>
      <c r="C203" s="29" t="s">
        <v>19</v>
      </c>
      <c r="D203" s="78">
        <v>22</v>
      </c>
      <c r="E203" s="30">
        <v>242</v>
      </c>
      <c r="G203" s="31">
        <f aca="true" t="shared" si="32" ref="G203:G265">VLOOKUP(C203,$R$12:$T$16,2,FALSE)</f>
        <v>1113.98</v>
      </c>
      <c r="H203" s="32">
        <f aca="true" t="shared" si="33" ref="H203:H265">VLOOKUP(D203,$R$31:$T$60,2,FALSE)</f>
        <v>592.27</v>
      </c>
      <c r="I203" s="32">
        <f t="shared" si="31"/>
        <v>15529.5</v>
      </c>
      <c r="J203" s="32">
        <f t="shared" si="26"/>
        <v>1109.25</v>
      </c>
      <c r="K203" s="33">
        <f aca="true" t="shared" si="34" ref="K203:K265">VLOOKUP(C203,$R$12:$T$16,3,FALSE)</f>
        <v>812.45</v>
      </c>
      <c r="L203" s="25"/>
      <c r="M203" s="34">
        <f t="shared" si="28"/>
        <v>2815.5</v>
      </c>
      <c r="N203" s="25"/>
      <c r="O203" s="34">
        <f t="shared" si="29"/>
        <v>38813.94</v>
      </c>
    </row>
    <row r="204" spans="2:15" ht="14.25">
      <c r="B204" s="77" t="s">
        <v>155</v>
      </c>
      <c r="C204" s="29" t="s">
        <v>19</v>
      </c>
      <c r="D204" s="78">
        <v>22</v>
      </c>
      <c r="E204" s="30">
        <v>261</v>
      </c>
      <c r="G204" s="31">
        <f t="shared" si="32"/>
        <v>1113.98</v>
      </c>
      <c r="H204" s="32">
        <f t="shared" si="33"/>
        <v>592.27</v>
      </c>
      <c r="I204" s="32">
        <f t="shared" si="31"/>
        <v>12934.88</v>
      </c>
      <c r="J204" s="32">
        <f aca="true" t="shared" si="35" ref="J204:J267">ROUND(I204/14,2)</f>
        <v>923.92</v>
      </c>
      <c r="K204" s="33">
        <f t="shared" si="34"/>
        <v>812.45</v>
      </c>
      <c r="L204" s="25"/>
      <c r="M204" s="34">
        <f aca="true" t="shared" si="36" ref="M204:M267">+G204+H204+J204</f>
        <v>2630.17</v>
      </c>
      <c r="N204" s="25"/>
      <c r="O204" s="34">
        <f aca="true" t="shared" si="37" ref="O204:O267">+M204*14-2*G204+2*K204</f>
        <v>36219.32000000001</v>
      </c>
    </row>
    <row r="205" spans="2:15" ht="14.25">
      <c r="B205" s="77" t="s">
        <v>156</v>
      </c>
      <c r="C205" s="29" t="s">
        <v>19</v>
      </c>
      <c r="D205" s="78">
        <v>22</v>
      </c>
      <c r="E205" s="30">
        <v>261</v>
      </c>
      <c r="G205" s="31">
        <f t="shared" si="32"/>
        <v>1113.98</v>
      </c>
      <c r="H205" s="32">
        <f t="shared" si="33"/>
        <v>592.27</v>
      </c>
      <c r="I205" s="32">
        <f t="shared" si="31"/>
        <v>12934.88</v>
      </c>
      <c r="J205" s="32">
        <f t="shared" si="35"/>
        <v>923.92</v>
      </c>
      <c r="K205" s="33">
        <f t="shared" si="34"/>
        <v>812.45</v>
      </c>
      <c r="L205" s="25"/>
      <c r="M205" s="34">
        <f t="shared" si="36"/>
        <v>2630.17</v>
      </c>
      <c r="N205" s="25"/>
      <c r="O205" s="34">
        <f t="shared" si="37"/>
        <v>36219.32000000001</v>
      </c>
    </row>
    <row r="206" spans="2:15" ht="14.25">
      <c r="B206" s="77" t="s">
        <v>157</v>
      </c>
      <c r="C206" s="29" t="s">
        <v>19</v>
      </c>
      <c r="D206" s="78">
        <v>22</v>
      </c>
      <c r="E206" s="30">
        <v>261</v>
      </c>
      <c r="G206" s="31">
        <f t="shared" si="32"/>
        <v>1113.98</v>
      </c>
      <c r="H206" s="32">
        <f t="shared" si="33"/>
        <v>592.27</v>
      </c>
      <c r="I206" s="32">
        <f t="shared" si="31"/>
        <v>12934.88</v>
      </c>
      <c r="J206" s="32">
        <f t="shared" si="35"/>
        <v>923.92</v>
      </c>
      <c r="K206" s="33">
        <f t="shared" si="34"/>
        <v>812.45</v>
      </c>
      <c r="L206" s="25"/>
      <c r="M206" s="34">
        <f t="shared" si="36"/>
        <v>2630.17</v>
      </c>
      <c r="N206" s="25"/>
      <c r="O206" s="34">
        <f t="shared" si="37"/>
        <v>36219.32000000001</v>
      </c>
    </row>
    <row r="207" spans="2:15" ht="14.25">
      <c r="B207" s="61" t="s">
        <v>158</v>
      </c>
      <c r="C207" s="29" t="s">
        <v>19</v>
      </c>
      <c r="D207" s="78">
        <v>22</v>
      </c>
      <c r="E207" s="30">
        <v>261</v>
      </c>
      <c r="G207" s="31">
        <f t="shared" si="32"/>
        <v>1113.98</v>
      </c>
      <c r="H207" s="32">
        <f t="shared" si="33"/>
        <v>592.27</v>
      </c>
      <c r="I207" s="32">
        <f t="shared" si="31"/>
        <v>12934.88</v>
      </c>
      <c r="J207" s="32">
        <f t="shared" si="35"/>
        <v>923.92</v>
      </c>
      <c r="K207" s="33">
        <f t="shared" si="34"/>
        <v>812.45</v>
      </c>
      <c r="L207" s="25"/>
      <c r="M207" s="34">
        <f t="shared" si="36"/>
        <v>2630.17</v>
      </c>
      <c r="N207" s="25"/>
      <c r="O207" s="34">
        <f t="shared" si="37"/>
        <v>36219.32000000001</v>
      </c>
    </row>
    <row r="208" spans="2:15" ht="28.5">
      <c r="B208" s="77" t="s">
        <v>159</v>
      </c>
      <c r="C208" s="29" t="s">
        <v>19</v>
      </c>
      <c r="D208" s="78">
        <v>22</v>
      </c>
      <c r="E208" s="30">
        <v>261</v>
      </c>
      <c r="G208" s="31">
        <f t="shared" si="32"/>
        <v>1113.98</v>
      </c>
      <c r="H208" s="32">
        <f t="shared" si="33"/>
        <v>592.27</v>
      </c>
      <c r="I208" s="32">
        <f t="shared" si="31"/>
        <v>12934.88</v>
      </c>
      <c r="J208" s="32">
        <f t="shared" si="35"/>
        <v>923.92</v>
      </c>
      <c r="K208" s="33">
        <f t="shared" si="34"/>
        <v>812.45</v>
      </c>
      <c r="L208" s="25"/>
      <c r="M208" s="34">
        <f t="shared" si="36"/>
        <v>2630.17</v>
      </c>
      <c r="N208" s="25"/>
      <c r="O208" s="34">
        <f t="shared" si="37"/>
        <v>36219.32000000001</v>
      </c>
    </row>
    <row r="209" spans="2:15" ht="28.5">
      <c r="B209" s="77" t="s">
        <v>160</v>
      </c>
      <c r="C209" s="29" t="s">
        <v>19</v>
      </c>
      <c r="D209" s="78">
        <v>22</v>
      </c>
      <c r="E209" s="30">
        <v>261</v>
      </c>
      <c r="G209" s="31">
        <f t="shared" si="32"/>
        <v>1113.98</v>
      </c>
      <c r="H209" s="32">
        <f t="shared" si="33"/>
        <v>592.27</v>
      </c>
      <c r="I209" s="32">
        <f t="shared" si="31"/>
        <v>12934.88</v>
      </c>
      <c r="J209" s="32">
        <f t="shared" si="35"/>
        <v>923.92</v>
      </c>
      <c r="K209" s="33">
        <f t="shared" si="34"/>
        <v>812.45</v>
      </c>
      <c r="L209" s="25"/>
      <c r="M209" s="34">
        <f t="shared" si="36"/>
        <v>2630.17</v>
      </c>
      <c r="N209" s="25"/>
      <c r="O209" s="34">
        <f t="shared" si="37"/>
        <v>36219.32000000001</v>
      </c>
    </row>
    <row r="210" spans="2:15" ht="14.25">
      <c r="B210" s="77" t="s">
        <v>161</v>
      </c>
      <c r="C210" s="29" t="s">
        <v>19</v>
      </c>
      <c r="D210" s="78">
        <v>22</v>
      </c>
      <c r="E210" s="30">
        <v>261</v>
      </c>
      <c r="G210" s="31">
        <f t="shared" si="32"/>
        <v>1113.98</v>
      </c>
      <c r="H210" s="32">
        <f t="shared" si="33"/>
        <v>592.27</v>
      </c>
      <c r="I210" s="32">
        <f aca="true" t="shared" si="38" ref="I210:I241">VLOOKUP(E210,$R$78:$AC$119,2,FALSE)</f>
        <v>12934.88</v>
      </c>
      <c r="J210" s="32">
        <f t="shared" si="35"/>
        <v>923.92</v>
      </c>
      <c r="K210" s="33">
        <f t="shared" si="34"/>
        <v>812.45</v>
      </c>
      <c r="L210" s="25"/>
      <c r="M210" s="34">
        <f t="shared" si="36"/>
        <v>2630.17</v>
      </c>
      <c r="N210" s="25"/>
      <c r="O210" s="34">
        <f t="shared" si="37"/>
        <v>36219.32000000001</v>
      </c>
    </row>
    <row r="211" spans="2:15" ht="14.25">
      <c r="B211" s="77" t="s">
        <v>162</v>
      </c>
      <c r="C211" s="29" t="s">
        <v>19</v>
      </c>
      <c r="D211" s="78">
        <v>22</v>
      </c>
      <c r="E211" s="30">
        <v>261</v>
      </c>
      <c r="G211" s="31">
        <f t="shared" si="32"/>
        <v>1113.98</v>
      </c>
      <c r="H211" s="32">
        <f t="shared" si="33"/>
        <v>592.27</v>
      </c>
      <c r="I211" s="32">
        <f t="shared" si="38"/>
        <v>12934.88</v>
      </c>
      <c r="J211" s="32">
        <f t="shared" si="35"/>
        <v>923.92</v>
      </c>
      <c r="K211" s="33">
        <f t="shared" si="34"/>
        <v>812.45</v>
      </c>
      <c r="L211" s="25"/>
      <c r="M211" s="34">
        <f t="shared" si="36"/>
        <v>2630.17</v>
      </c>
      <c r="N211" s="25"/>
      <c r="O211" s="34">
        <f t="shared" si="37"/>
        <v>36219.32000000001</v>
      </c>
    </row>
    <row r="212" spans="2:15" ht="14.25">
      <c r="B212" s="77" t="s">
        <v>163</v>
      </c>
      <c r="C212" s="29" t="s">
        <v>19</v>
      </c>
      <c r="D212" s="78">
        <v>20</v>
      </c>
      <c r="E212" s="30">
        <v>241</v>
      </c>
      <c r="G212" s="31">
        <f t="shared" si="32"/>
        <v>1113.98</v>
      </c>
      <c r="H212" s="32">
        <f t="shared" si="33"/>
        <v>510.78999999999996</v>
      </c>
      <c r="I212" s="32">
        <f t="shared" si="38"/>
        <v>12072.34</v>
      </c>
      <c r="J212" s="32">
        <f t="shared" si="35"/>
        <v>862.31</v>
      </c>
      <c r="K212" s="33">
        <f t="shared" si="34"/>
        <v>812.45</v>
      </c>
      <c r="L212" s="25"/>
      <c r="M212" s="34">
        <f t="shared" si="36"/>
        <v>2487.08</v>
      </c>
      <c r="N212" s="25"/>
      <c r="O212" s="34">
        <f t="shared" si="37"/>
        <v>34216.06</v>
      </c>
    </row>
    <row r="213" spans="2:15" ht="14.25">
      <c r="B213" s="77" t="s">
        <v>164</v>
      </c>
      <c r="C213" s="29" t="s">
        <v>19</v>
      </c>
      <c r="D213" s="78">
        <v>18</v>
      </c>
      <c r="E213" s="30">
        <v>240</v>
      </c>
      <c r="G213" s="31">
        <f t="shared" si="32"/>
        <v>1113.98</v>
      </c>
      <c r="H213" s="32">
        <f t="shared" si="33"/>
        <v>458.64000000000004</v>
      </c>
      <c r="I213" s="32">
        <f t="shared" si="38"/>
        <v>11027.94</v>
      </c>
      <c r="J213" s="32">
        <f t="shared" si="35"/>
        <v>787.71</v>
      </c>
      <c r="K213" s="33">
        <f t="shared" si="34"/>
        <v>812.45</v>
      </c>
      <c r="L213" s="25"/>
      <c r="M213" s="34">
        <f t="shared" si="36"/>
        <v>2360.33</v>
      </c>
      <c r="N213" s="25"/>
      <c r="O213" s="34">
        <f t="shared" si="37"/>
        <v>32441.559999999998</v>
      </c>
    </row>
    <row r="214" spans="2:15" ht="14.25">
      <c r="B214" s="77" t="s">
        <v>165</v>
      </c>
      <c r="C214" s="29" t="s">
        <v>19</v>
      </c>
      <c r="D214" s="78">
        <v>18</v>
      </c>
      <c r="E214" s="30">
        <v>240</v>
      </c>
      <c r="G214" s="31">
        <f t="shared" si="32"/>
        <v>1113.98</v>
      </c>
      <c r="H214" s="32">
        <f t="shared" si="33"/>
        <v>458.64000000000004</v>
      </c>
      <c r="I214" s="32">
        <f t="shared" si="38"/>
        <v>11027.94</v>
      </c>
      <c r="J214" s="32">
        <f t="shared" si="35"/>
        <v>787.71</v>
      </c>
      <c r="K214" s="33">
        <f t="shared" si="34"/>
        <v>812.45</v>
      </c>
      <c r="L214" s="25"/>
      <c r="M214" s="34">
        <f t="shared" si="36"/>
        <v>2360.33</v>
      </c>
      <c r="N214" s="25"/>
      <c r="O214" s="34">
        <f t="shared" si="37"/>
        <v>32441.559999999998</v>
      </c>
    </row>
    <row r="215" spans="2:20" ht="14.25">
      <c r="B215" s="77" t="s">
        <v>166</v>
      </c>
      <c r="C215" s="29" t="s">
        <v>19</v>
      </c>
      <c r="D215" s="78">
        <v>18</v>
      </c>
      <c r="E215" s="30">
        <v>240</v>
      </c>
      <c r="G215" s="31">
        <f t="shared" si="32"/>
        <v>1113.98</v>
      </c>
      <c r="H215" s="32">
        <f t="shared" si="33"/>
        <v>458.64000000000004</v>
      </c>
      <c r="I215" s="32">
        <f t="shared" si="38"/>
        <v>11027.94</v>
      </c>
      <c r="J215" s="32">
        <f t="shared" si="35"/>
        <v>787.71</v>
      </c>
      <c r="K215" s="33">
        <f t="shared" si="34"/>
        <v>812.45</v>
      </c>
      <c r="L215" s="25"/>
      <c r="M215" s="34">
        <f t="shared" si="36"/>
        <v>2360.33</v>
      </c>
      <c r="N215" s="25"/>
      <c r="O215" s="34">
        <f t="shared" si="37"/>
        <v>32441.559999999998</v>
      </c>
      <c r="R215" s="58"/>
      <c r="S215" s="58"/>
      <c r="T215" s="58"/>
    </row>
    <row r="216" spans="2:15" ht="14.25">
      <c r="B216" s="77" t="s">
        <v>167</v>
      </c>
      <c r="C216" s="29" t="s">
        <v>19</v>
      </c>
      <c r="D216" s="78">
        <v>18</v>
      </c>
      <c r="E216" s="30">
        <v>240</v>
      </c>
      <c r="G216" s="31">
        <f t="shared" si="32"/>
        <v>1113.98</v>
      </c>
      <c r="H216" s="32">
        <f t="shared" si="33"/>
        <v>458.64000000000004</v>
      </c>
      <c r="I216" s="32">
        <f t="shared" si="38"/>
        <v>11027.94</v>
      </c>
      <c r="J216" s="32">
        <f t="shared" si="35"/>
        <v>787.71</v>
      </c>
      <c r="K216" s="33">
        <f t="shared" si="34"/>
        <v>812.45</v>
      </c>
      <c r="L216" s="25"/>
      <c r="M216" s="34">
        <f t="shared" si="36"/>
        <v>2360.33</v>
      </c>
      <c r="N216" s="25"/>
      <c r="O216" s="34">
        <f t="shared" si="37"/>
        <v>32441.559999999998</v>
      </c>
    </row>
    <row r="217" spans="2:15" ht="14.25">
      <c r="B217" s="77" t="s">
        <v>168</v>
      </c>
      <c r="C217" s="29" t="s">
        <v>19</v>
      </c>
      <c r="D217" s="78">
        <v>18</v>
      </c>
      <c r="E217" s="30">
        <v>240</v>
      </c>
      <c r="G217" s="31">
        <f t="shared" si="32"/>
        <v>1113.98</v>
      </c>
      <c r="H217" s="32">
        <f t="shared" si="33"/>
        <v>458.64000000000004</v>
      </c>
      <c r="I217" s="32">
        <f t="shared" si="38"/>
        <v>11027.94</v>
      </c>
      <c r="J217" s="32">
        <f t="shared" si="35"/>
        <v>787.71</v>
      </c>
      <c r="K217" s="33">
        <f t="shared" si="34"/>
        <v>812.45</v>
      </c>
      <c r="L217" s="25"/>
      <c r="M217" s="34">
        <f t="shared" si="36"/>
        <v>2360.33</v>
      </c>
      <c r="N217" s="25"/>
      <c r="O217" s="34">
        <f t="shared" si="37"/>
        <v>32441.559999999998</v>
      </c>
    </row>
    <row r="218" spans="2:15" ht="14.25">
      <c r="B218" s="77" t="s">
        <v>169</v>
      </c>
      <c r="C218" s="29" t="s">
        <v>19</v>
      </c>
      <c r="D218" s="78">
        <v>18</v>
      </c>
      <c r="E218" s="30">
        <v>240</v>
      </c>
      <c r="G218" s="31">
        <f t="shared" si="32"/>
        <v>1113.98</v>
      </c>
      <c r="H218" s="32">
        <f t="shared" si="33"/>
        <v>458.64000000000004</v>
      </c>
      <c r="I218" s="32">
        <f t="shared" si="38"/>
        <v>11027.94</v>
      </c>
      <c r="J218" s="32">
        <f t="shared" si="35"/>
        <v>787.71</v>
      </c>
      <c r="K218" s="33">
        <f t="shared" si="34"/>
        <v>812.45</v>
      </c>
      <c r="L218" s="25"/>
      <c r="M218" s="34">
        <f t="shared" si="36"/>
        <v>2360.33</v>
      </c>
      <c r="N218" s="25"/>
      <c r="O218" s="34">
        <f t="shared" si="37"/>
        <v>32441.559999999998</v>
      </c>
    </row>
    <row r="219" spans="2:15" ht="28.5">
      <c r="B219" s="77" t="s">
        <v>170</v>
      </c>
      <c r="C219" s="29" t="s">
        <v>19</v>
      </c>
      <c r="D219" s="78">
        <v>18</v>
      </c>
      <c r="E219" s="30">
        <v>240</v>
      </c>
      <c r="G219" s="31">
        <f t="shared" si="32"/>
        <v>1113.98</v>
      </c>
      <c r="H219" s="32">
        <f t="shared" si="33"/>
        <v>458.64000000000004</v>
      </c>
      <c r="I219" s="32">
        <f t="shared" si="38"/>
        <v>11027.94</v>
      </c>
      <c r="J219" s="32">
        <f t="shared" si="35"/>
        <v>787.71</v>
      </c>
      <c r="K219" s="33">
        <f t="shared" si="34"/>
        <v>812.45</v>
      </c>
      <c r="L219" s="25"/>
      <c r="M219" s="34">
        <f t="shared" si="36"/>
        <v>2360.33</v>
      </c>
      <c r="N219" s="25"/>
      <c r="O219" s="34">
        <f t="shared" si="37"/>
        <v>32441.559999999998</v>
      </c>
    </row>
    <row r="220" spans="2:15" ht="14.25">
      <c r="B220" s="61" t="s">
        <v>171</v>
      </c>
      <c r="C220" s="29" t="s">
        <v>19</v>
      </c>
      <c r="D220" s="78">
        <v>18</v>
      </c>
      <c r="E220" s="30">
        <v>240</v>
      </c>
      <c r="G220" s="31">
        <f t="shared" si="32"/>
        <v>1113.98</v>
      </c>
      <c r="H220" s="32">
        <f t="shared" si="33"/>
        <v>458.64000000000004</v>
      </c>
      <c r="I220" s="32">
        <f t="shared" si="38"/>
        <v>11027.94</v>
      </c>
      <c r="J220" s="32">
        <f t="shared" si="35"/>
        <v>787.71</v>
      </c>
      <c r="K220" s="33">
        <f t="shared" si="34"/>
        <v>812.45</v>
      </c>
      <c r="L220" s="25"/>
      <c r="M220" s="34">
        <f t="shared" si="36"/>
        <v>2360.33</v>
      </c>
      <c r="N220" s="25"/>
      <c r="O220" s="34">
        <f t="shared" si="37"/>
        <v>32441.559999999998</v>
      </c>
    </row>
    <row r="221" spans="2:15" ht="14.25">
      <c r="B221" s="61" t="s">
        <v>172</v>
      </c>
      <c r="C221" s="29" t="s">
        <v>19</v>
      </c>
      <c r="D221" s="78">
        <v>18</v>
      </c>
      <c r="E221" s="30">
        <v>240</v>
      </c>
      <c r="G221" s="31">
        <f t="shared" si="32"/>
        <v>1113.98</v>
      </c>
      <c r="H221" s="32">
        <f t="shared" si="33"/>
        <v>458.64000000000004</v>
      </c>
      <c r="I221" s="32">
        <f t="shared" si="38"/>
        <v>11027.94</v>
      </c>
      <c r="J221" s="32">
        <f t="shared" si="35"/>
        <v>787.71</v>
      </c>
      <c r="K221" s="33">
        <f t="shared" si="34"/>
        <v>812.45</v>
      </c>
      <c r="L221" s="25"/>
      <c r="M221" s="34">
        <f t="shared" si="36"/>
        <v>2360.33</v>
      </c>
      <c r="N221" s="25"/>
      <c r="O221" s="34">
        <f t="shared" si="37"/>
        <v>32441.559999999998</v>
      </c>
    </row>
    <row r="222" spans="2:15" ht="14.25">
      <c r="B222" s="77" t="s">
        <v>173</v>
      </c>
      <c r="C222" s="29" t="s">
        <v>19</v>
      </c>
      <c r="D222" s="78">
        <v>18</v>
      </c>
      <c r="E222" s="30">
        <v>240</v>
      </c>
      <c r="G222" s="31">
        <f t="shared" si="32"/>
        <v>1113.98</v>
      </c>
      <c r="H222" s="32">
        <f t="shared" si="33"/>
        <v>458.64000000000004</v>
      </c>
      <c r="I222" s="32">
        <f t="shared" si="38"/>
        <v>11027.94</v>
      </c>
      <c r="J222" s="32">
        <f t="shared" si="35"/>
        <v>787.71</v>
      </c>
      <c r="K222" s="33">
        <f t="shared" si="34"/>
        <v>812.45</v>
      </c>
      <c r="L222" s="25"/>
      <c r="M222" s="34">
        <f t="shared" si="36"/>
        <v>2360.33</v>
      </c>
      <c r="N222" s="25"/>
      <c r="O222" s="34">
        <f t="shared" si="37"/>
        <v>32441.559999999998</v>
      </c>
    </row>
    <row r="223" spans="2:15" ht="14.25">
      <c r="B223" s="77" t="s">
        <v>174</v>
      </c>
      <c r="C223" s="29" t="s">
        <v>19</v>
      </c>
      <c r="D223" s="78">
        <v>18</v>
      </c>
      <c r="E223" s="30">
        <v>240</v>
      </c>
      <c r="G223" s="31">
        <f t="shared" si="32"/>
        <v>1113.98</v>
      </c>
      <c r="H223" s="32">
        <f t="shared" si="33"/>
        <v>458.64000000000004</v>
      </c>
      <c r="I223" s="32">
        <f t="shared" si="38"/>
        <v>11027.94</v>
      </c>
      <c r="J223" s="32">
        <f t="shared" si="35"/>
        <v>787.71</v>
      </c>
      <c r="K223" s="33">
        <f t="shared" si="34"/>
        <v>812.45</v>
      </c>
      <c r="L223" s="25"/>
      <c r="M223" s="34">
        <f t="shared" si="36"/>
        <v>2360.33</v>
      </c>
      <c r="N223" s="25"/>
      <c r="O223" s="34">
        <f t="shared" si="37"/>
        <v>32441.559999999998</v>
      </c>
    </row>
    <row r="224" spans="1:15" ht="14.25">
      <c r="A224" s="58"/>
      <c r="B224" s="77" t="s">
        <v>175</v>
      </c>
      <c r="C224" s="29" t="s">
        <v>19</v>
      </c>
      <c r="D224" s="78">
        <v>18</v>
      </c>
      <c r="E224" s="30">
        <v>240</v>
      </c>
      <c r="G224" s="31">
        <f t="shared" si="32"/>
        <v>1113.98</v>
      </c>
      <c r="H224" s="32">
        <f t="shared" si="33"/>
        <v>458.64000000000004</v>
      </c>
      <c r="I224" s="32">
        <f t="shared" si="38"/>
        <v>11027.94</v>
      </c>
      <c r="J224" s="32">
        <f t="shared" si="35"/>
        <v>787.71</v>
      </c>
      <c r="K224" s="33">
        <f t="shared" si="34"/>
        <v>812.45</v>
      </c>
      <c r="L224" s="25"/>
      <c r="M224" s="34">
        <f t="shared" si="36"/>
        <v>2360.33</v>
      </c>
      <c r="N224" s="25"/>
      <c r="O224" s="34">
        <f t="shared" si="37"/>
        <v>32441.559999999998</v>
      </c>
    </row>
    <row r="225" spans="2:15" ht="14.25">
      <c r="B225" s="77" t="s">
        <v>176</v>
      </c>
      <c r="C225" s="29" t="s">
        <v>19</v>
      </c>
      <c r="D225" s="78">
        <v>18</v>
      </c>
      <c r="E225" s="30">
        <v>240</v>
      </c>
      <c r="G225" s="31">
        <f t="shared" si="32"/>
        <v>1113.98</v>
      </c>
      <c r="H225" s="32">
        <f t="shared" si="33"/>
        <v>458.64000000000004</v>
      </c>
      <c r="I225" s="32">
        <f t="shared" si="38"/>
        <v>11027.94</v>
      </c>
      <c r="J225" s="32">
        <f t="shared" si="35"/>
        <v>787.71</v>
      </c>
      <c r="K225" s="33">
        <f t="shared" si="34"/>
        <v>812.45</v>
      </c>
      <c r="L225" s="25"/>
      <c r="M225" s="34">
        <f t="shared" si="36"/>
        <v>2360.33</v>
      </c>
      <c r="N225" s="25"/>
      <c r="O225" s="34">
        <f t="shared" si="37"/>
        <v>32441.559999999998</v>
      </c>
    </row>
    <row r="226" spans="2:15" ht="14.25">
      <c r="B226" s="77" t="s">
        <v>177</v>
      </c>
      <c r="C226" s="29" t="s">
        <v>19</v>
      </c>
      <c r="D226" s="78">
        <v>18</v>
      </c>
      <c r="E226" s="30">
        <v>240</v>
      </c>
      <c r="G226" s="31">
        <f t="shared" si="32"/>
        <v>1113.98</v>
      </c>
      <c r="H226" s="32">
        <f t="shared" si="33"/>
        <v>458.64000000000004</v>
      </c>
      <c r="I226" s="32">
        <f t="shared" si="38"/>
        <v>11027.94</v>
      </c>
      <c r="J226" s="32">
        <f t="shared" si="35"/>
        <v>787.71</v>
      </c>
      <c r="K226" s="33">
        <f t="shared" si="34"/>
        <v>812.45</v>
      </c>
      <c r="L226" s="25"/>
      <c r="M226" s="34">
        <f t="shared" si="36"/>
        <v>2360.33</v>
      </c>
      <c r="N226" s="25"/>
      <c r="O226" s="34">
        <f t="shared" si="37"/>
        <v>32441.559999999998</v>
      </c>
    </row>
    <row r="227" spans="2:15" ht="14.25">
      <c r="B227" s="77" t="s">
        <v>178</v>
      </c>
      <c r="C227" s="29" t="s">
        <v>19</v>
      </c>
      <c r="D227" s="78">
        <v>18</v>
      </c>
      <c r="E227" s="30">
        <v>240</v>
      </c>
      <c r="G227" s="31">
        <f t="shared" si="32"/>
        <v>1113.98</v>
      </c>
      <c r="H227" s="32">
        <f t="shared" si="33"/>
        <v>458.64000000000004</v>
      </c>
      <c r="I227" s="32">
        <f t="shared" si="38"/>
        <v>11027.94</v>
      </c>
      <c r="J227" s="32">
        <f t="shared" si="35"/>
        <v>787.71</v>
      </c>
      <c r="K227" s="33">
        <f t="shared" si="34"/>
        <v>812.45</v>
      </c>
      <c r="L227" s="25"/>
      <c r="M227" s="34">
        <f t="shared" si="36"/>
        <v>2360.33</v>
      </c>
      <c r="N227" s="25"/>
      <c r="O227" s="34">
        <f t="shared" si="37"/>
        <v>32441.559999999998</v>
      </c>
    </row>
    <row r="228" spans="2:15" ht="14.25">
      <c r="B228" s="77" t="s">
        <v>179</v>
      </c>
      <c r="C228" s="29" t="s">
        <v>19</v>
      </c>
      <c r="D228" s="78">
        <v>18</v>
      </c>
      <c r="E228" s="30">
        <v>240</v>
      </c>
      <c r="G228" s="31">
        <f t="shared" si="32"/>
        <v>1113.98</v>
      </c>
      <c r="H228" s="32">
        <f t="shared" si="33"/>
        <v>458.64000000000004</v>
      </c>
      <c r="I228" s="32">
        <f t="shared" si="38"/>
        <v>11027.94</v>
      </c>
      <c r="J228" s="32">
        <f t="shared" si="35"/>
        <v>787.71</v>
      </c>
      <c r="K228" s="33">
        <f t="shared" si="34"/>
        <v>812.45</v>
      </c>
      <c r="L228" s="25"/>
      <c r="M228" s="34">
        <f t="shared" si="36"/>
        <v>2360.33</v>
      </c>
      <c r="N228" s="25"/>
      <c r="O228" s="34">
        <f t="shared" si="37"/>
        <v>32441.559999999998</v>
      </c>
    </row>
    <row r="229" spans="2:15" ht="14.25">
      <c r="B229" s="77" t="s">
        <v>180</v>
      </c>
      <c r="C229" s="29" t="s">
        <v>19</v>
      </c>
      <c r="D229" s="78">
        <v>18</v>
      </c>
      <c r="E229" s="30">
        <v>240</v>
      </c>
      <c r="G229" s="31">
        <f t="shared" si="32"/>
        <v>1113.98</v>
      </c>
      <c r="H229" s="32">
        <f t="shared" si="33"/>
        <v>458.64000000000004</v>
      </c>
      <c r="I229" s="32">
        <f t="shared" si="38"/>
        <v>11027.94</v>
      </c>
      <c r="J229" s="32">
        <f t="shared" si="35"/>
        <v>787.71</v>
      </c>
      <c r="K229" s="33">
        <f t="shared" si="34"/>
        <v>812.45</v>
      </c>
      <c r="L229" s="25"/>
      <c r="M229" s="34">
        <f t="shared" si="36"/>
        <v>2360.33</v>
      </c>
      <c r="N229" s="25"/>
      <c r="O229" s="34">
        <f t="shared" si="37"/>
        <v>32441.559999999998</v>
      </c>
    </row>
    <row r="230" spans="2:15" ht="28.5">
      <c r="B230" s="77" t="s">
        <v>181</v>
      </c>
      <c r="C230" s="29" t="s">
        <v>19</v>
      </c>
      <c r="D230" s="78">
        <v>18</v>
      </c>
      <c r="E230" s="30">
        <v>240</v>
      </c>
      <c r="G230" s="31">
        <f t="shared" si="32"/>
        <v>1113.98</v>
      </c>
      <c r="H230" s="32">
        <f t="shared" si="33"/>
        <v>458.64000000000004</v>
      </c>
      <c r="I230" s="32">
        <f t="shared" si="38"/>
        <v>11027.94</v>
      </c>
      <c r="J230" s="32">
        <f t="shared" si="35"/>
        <v>787.71</v>
      </c>
      <c r="K230" s="33">
        <f t="shared" si="34"/>
        <v>812.45</v>
      </c>
      <c r="L230" s="25"/>
      <c r="M230" s="34">
        <f t="shared" si="36"/>
        <v>2360.33</v>
      </c>
      <c r="N230" s="25"/>
      <c r="O230" s="34">
        <f t="shared" si="37"/>
        <v>32441.559999999998</v>
      </c>
    </row>
    <row r="231" spans="2:15" ht="14.25">
      <c r="B231" s="77" t="s">
        <v>182</v>
      </c>
      <c r="C231" s="29" t="s">
        <v>19</v>
      </c>
      <c r="D231" s="78">
        <v>18</v>
      </c>
      <c r="E231" s="30">
        <v>240</v>
      </c>
      <c r="G231" s="31">
        <f t="shared" si="32"/>
        <v>1113.98</v>
      </c>
      <c r="H231" s="32">
        <f t="shared" si="33"/>
        <v>458.64000000000004</v>
      </c>
      <c r="I231" s="32">
        <f t="shared" si="38"/>
        <v>11027.94</v>
      </c>
      <c r="J231" s="32">
        <f t="shared" si="35"/>
        <v>787.71</v>
      </c>
      <c r="K231" s="33">
        <f t="shared" si="34"/>
        <v>812.45</v>
      </c>
      <c r="L231" s="25"/>
      <c r="M231" s="34">
        <f t="shared" si="36"/>
        <v>2360.33</v>
      </c>
      <c r="N231" s="25"/>
      <c r="O231" s="34">
        <f t="shared" si="37"/>
        <v>32441.559999999998</v>
      </c>
    </row>
    <row r="232" spans="2:15" ht="28.5">
      <c r="B232" s="77" t="s">
        <v>183</v>
      </c>
      <c r="C232" s="29" t="s">
        <v>19</v>
      </c>
      <c r="D232" s="78">
        <v>18</v>
      </c>
      <c r="E232" s="30">
        <v>240</v>
      </c>
      <c r="G232" s="31">
        <f t="shared" si="32"/>
        <v>1113.98</v>
      </c>
      <c r="H232" s="32">
        <f t="shared" si="33"/>
        <v>458.64000000000004</v>
      </c>
      <c r="I232" s="32">
        <f t="shared" si="38"/>
        <v>11027.94</v>
      </c>
      <c r="J232" s="32">
        <f t="shared" si="35"/>
        <v>787.71</v>
      </c>
      <c r="K232" s="33">
        <f t="shared" si="34"/>
        <v>812.45</v>
      </c>
      <c r="L232" s="25"/>
      <c r="M232" s="34">
        <f t="shared" si="36"/>
        <v>2360.33</v>
      </c>
      <c r="N232" s="25"/>
      <c r="O232" s="34">
        <f t="shared" si="37"/>
        <v>32441.559999999998</v>
      </c>
    </row>
    <row r="233" spans="2:15" ht="14.25">
      <c r="B233" s="61" t="s">
        <v>184</v>
      </c>
      <c r="C233" s="29" t="s">
        <v>19</v>
      </c>
      <c r="D233" s="78">
        <v>18</v>
      </c>
      <c r="E233" s="30">
        <v>240</v>
      </c>
      <c r="G233" s="31">
        <f t="shared" si="32"/>
        <v>1113.98</v>
      </c>
      <c r="H233" s="32">
        <f t="shared" si="33"/>
        <v>458.64000000000004</v>
      </c>
      <c r="I233" s="32">
        <f t="shared" si="38"/>
        <v>11027.94</v>
      </c>
      <c r="J233" s="32">
        <f t="shared" si="35"/>
        <v>787.71</v>
      </c>
      <c r="K233" s="33">
        <f t="shared" si="34"/>
        <v>812.45</v>
      </c>
      <c r="L233" s="25"/>
      <c r="M233" s="34">
        <f t="shared" si="36"/>
        <v>2360.33</v>
      </c>
      <c r="N233" s="25"/>
      <c r="O233" s="34">
        <f t="shared" si="37"/>
        <v>32441.559999999998</v>
      </c>
    </row>
    <row r="234" spans="2:15" ht="14.25">
      <c r="B234" s="77" t="s">
        <v>185</v>
      </c>
      <c r="C234" s="29" t="s">
        <v>19</v>
      </c>
      <c r="D234" s="78">
        <v>18</v>
      </c>
      <c r="E234" s="30">
        <v>240</v>
      </c>
      <c r="G234" s="31">
        <f t="shared" si="32"/>
        <v>1113.98</v>
      </c>
      <c r="H234" s="32">
        <f t="shared" si="33"/>
        <v>458.64000000000004</v>
      </c>
      <c r="I234" s="32">
        <f t="shared" si="38"/>
        <v>11027.94</v>
      </c>
      <c r="J234" s="32">
        <f t="shared" si="35"/>
        <v>787.71</v>
      </c>
      <c r="K234" s="33">
        <f t="shared" si="34"/>
        <v>812.45</v>
      </c>
      <c r="L234" s="25"/>
      <c r="M234" s="34">
        <f t="shared" si="36"/>
        <v>2360.33</v>
      </c>
      <c r="N234" s="25"/>
      <c r="O234" s="34">
        <f t="shared" si="37"/>
        <v>32441.559999999998</v>
      </c>
    </row>
    <row r="235" spans="2:15" ht="14.25">
      <c r="B235" s="77" t="s">
        <v>186</v>
      </c>
      <c r="C235" s="29" t="s">
        <v>19</v>
      </c>
      <c r="D235" s="78">
        <v>18</v>
      </c>
      <c r="E235" s="30">
        <v>240</v>
      </c>
      <c r="G235" s="31">
        <f t="shared" si="32"/>
        <v>1113.98</v>
      </c>
      <c r="H235" s="32">
        <f t="shared" si="33"/>
        <v>458.64000000000004</v>
      </c>
      <c r="I235" s="32">
        <f t="shared" si="38"/>
        <v>11027.94</v>
      </c>
      <c r="J235" s="32">
        <f t="shared" si="35"/>
        <v>787.71</v>
      </c>
      <c r="K235" s="33">
        <f t="shared" si="34"/>
        <v>812.45</v>
      </c>
      <c r="L235" s="25"/>
      <c r="M235" s="34">
        <f t="shared" si="36"/>
        <v>2360.33</v>
      </c>
      <c r="N235" s="25"/>
      <c r="O235" s="34">
        <f t="shared" si="37"/>
        <v>32441.559999999998</v>
      </c>
    </row>
    <row r="236" spans="2:15" ht="14.25">
      <c r="B236" s="61" t="s">
        <v>187</v>
      </c>
      <c r="C236" s="29" t="s">
        <v>19</v>
      </c>
      <c r="D236" s="78">
        <v>18</v>
      </c>
      <c r="E236" s="30">
        <v>240</v>
      </c>
      <c r="G236" s="31">
        <f t="shared" si="32"/>
        <v>1113.98</v>
      </c>
      <c r="H236" s="32">
        <f t="shared" si="33"/>
        <v>458.64000000000004</v>
      </c>
      <c r="I236" s="32">
        <f t="shared" si="38"/>
        <v>11027.94</v>
      </c>
      <c r="J236" s="32">
        <f t="shared" si="35"/>
        <v>787.71</v>
      </c>
      <c r="K236" s="33">
        <f t="shared" si="34"/>
        <v>812.45</v>
      </c>
      <c r="L236" s="25"/>
      <c r="M236" s="34">
        <f t="shared" si="36"/>
        <v>2360.33</v>
      </c>
      <c r="N236" s="25"/>
      <c r="O236" s="34">
        <f t="shared" si="37"/>
        <v>32441.559999999998</v>
      </c>
    </row>
    <row r="237" spans="2:17" s="58" customFormat="1" ht="28.5">
      <c r="B237" s="61" t="s">
        <v>188</v>
      </c>
      <c r="C237" s="29" t="s">
        <v>19</v>
      </c>
      <c r="D237" s="78">
        <v>18</v>
      </c>
      <c r="E237" s="30">
        <v>240</v>
      </c>
      <c r="F237" s="4"/>
      <c r="G237" s="31">
        <f t="shared" si="32"/>
        <v>1113.98</v>
      </c>
      <c r="H237" s="32">
        <f>VLOOKUP(D237,$R$31:$T$60,2,FALSE)</f>
        <v>458.64000000000004</v>
      </c>
      <c r="I237" s="32">
        <f t="shared" si="38"/>
        <v>11027.94</v>
      </c>
      <c r="J237" s="32">
        <f>ROUND(I237/14,2)</f>
        <v>787.71</v>
      </c>
      <c r="K237" s="33">
        <f t="shared" si="34"/>
        <v>812.45</v>
      </c>
      <c r="L237" s="25"/>
      <c r="M237" s="34">
        <f>+G237+H237+J237</f>
        <v>2360.33</v>
      </c>
      <c r="N237" s="25"/>
      <c r="O237" s="34">
        <f>+M237*14-2*G237+2*K237</f>
        <v>32441.559999999998</v>
      </c>
      <c r="P237" s="80"/>
      <c r="Q237" s="81"/>
    </row>
    <row r="238" spans="2:15" ht="14.25">
      <c r="B238" s="77" t="s">
        <v>189</v>
      </c>
      <c r="C238" s="29" t="s">
        <v>19</v>
      </c>
      <c r="D238" s="78">
        <v>18</v>
      </c>
      <c r="E238" s="30">
        <v>240</v>
      </c>
      <c r="G238" s="31">
        <f t="shared" si="32"/>
        <v>1113.98</v>
      </c>
      <c r="H238" s="32">
        <f t="shared" si="33"/>
        <v>458.64000000000004</v>
      </c>
      <c r="I238" s="32">
        <f t="shared" si="38"/>
        <v>11027.94</v>
      </c>
      <c r="J238" s="32">
        <f t="shared" si="35"/>
        <v>787.71</v>
      </c>
      <c r="K238" s="33">
        <f t="shared" si="34"/>
        <v>812.45</v>
      </c>
      <c r="L238" s="25"/>
      <c r="M238" s="34">
        <f t="shared" si="36"/>
        <v>2360.33</v>
      </c>
      <c r="N238" s="25"/>
      <c r="O238" s="34">
        <f t="shared" si="37"/>
        <v>32441.559999999998</v>
      </c>
    </row>
    <row r="239" spans="2:15" ht="14.25">
      <c r="B239" s="61" t="s">
        <v>190</v>
      </c>
      <c r="C239" s="29" t="s">
        <v>19</v>
      </c>
      <c r="D239" s="78">
        <v>18</v>
      </c>
      <c r="E239" s="30">
        <v>240</v>
      </c>
      <c r="G239" s="31">
        <f t="shared" si="32"/>
        <v>1113.98</v>
      </c>
      <c r="H239" s="32">
        <f t="shared" si="33"/>
        <v>458.64000000000004</v>
      </c>
      <c r="I239" s="32">
        <f t="shared" si="38"/>
        <v>11027.94</v>
      </c>
      <c r="J239" s="32">
        <f t="shared" si="35"/>
        <v>787.71</v>
      </c>
      <c r="K239" s="33">
        <f t="shared" si="34"/>
        <v>812.45</v>
      </c>
      <c r="L239" s="25"/>
      <c r="M239" s="34">
        <f t="shared" si="36"/>
        <v>2360.33</v>
      </c>
      <c r="N239" s="25"/>
      <c r="O239" s="34">
        <f t="shared" si="37"/>
        <v>32441.559999999998</v>
      </c>
    </row>
    <row r="240" spans="2:15" ht="14.25">
      <c r="B240" s="61" t="s">
        <v>191</v>
      </c>
      <c r="C240" s="29" t="s">
        <v>19</v>
      </c>
      <c r="D240" s="78">
        <v>18</v>
      </c>
      <c r="E240" s="30">
        <v>240</v>
      </c>
      <c r="G240" s="31">
        <f t="shared" si="32"/>
        <v>1113.98</v>
      </c>
      <c r="H240" s="32">
        <f t="shared" si="33"/>
        <v>458.64000000000004</v>
      </c>
      <c r="I240" s="32">
        <f t="shared" si="38"/>
        <v>11027.94</v>
      </c>
      <c r="J240" s="32">
        <f t="shared" si="35"/>
        <v>787.71</v>
      </c>
      <c r="K240" s="33">
        <f t="shared" si="34"/>
        <v>812.45</v>
      </c>
      <c r="L240" s="25"/>
      <c r="M240" s="34">
        <f t="shared" si="36"/>
        <v>2360.33</v>
      </c>
      <c r="N240" s="25"/>
      <c r="O240" s="34">
        <f t="shared" si="37"/>
        <v>32441.559999999998</v>
      </c>
    </row>
    <row r="241" spans="2:15" ht="28.5">
      <c r="B241" s="77" t="s">
        <v>192</v>
      </c>
      <c r="C241" s="29" t="s">
        <v>19</v>
      </c>
      <c r="D241" s="78">
        <v>18</v>
      </c>
      <c r="E241" s="30">
        <v>240</v>
      </c>
      <c r="G241" s="31">
        <f t="shared" si="32"/>
        <v>1113.98</v>
      </c>
      <c r="H241" s="32">
        <f t="shared" si="33"/>
        <v>458.64000000000004</v>
      </c>
      <c r="I241" s="32">
        <f t="shared" si="38"/>
        <v>11027.94</v>
      </c>
      <c r="J241" s="32">
        <f t="shared" si="35"/>
        <v>787.71</v>
      </c>
      <c r="K241" s="33">
        <f t="shared" si="34"/>
        <v>812.45</v>
      </c>
      <c r="L241" s="25"/>
      <c r="M241" s="34">
        <f t="shared" si="36"/>
        <v>2360.33</v>
      </c>
      <c r="N241" s="25"/>
      <c r="O241" s="34">
        <f t="shared" si="37"/>
        <v>32441.559999999998</v>
      </c>
    </row>
    <row r="242" spans="2:15" ht="14.25">
      <c r="B242" s="77" t="s">
        <v>193</v>
      </c>
      <c r="C242" s="29" t="s">
        <v>19</v>
      </c>
      <c r="D242" s="78">
        <v>18</v>
      </c>
      <c r="E242" s="30">
        <v>240</v>
      </c>
      <c r="G242" s="31">
        <f t="shared" si="32"/>
        <v>1113.98</v>
      </c>
      <c r="H242" s="32">
        <f t="shared" si="33"/>
        <v>458.64000000000004</v>
      </c>
      <c r="I242" s="32">
        <f aca="true" t="shared" si="39" ref="I242:I273">VLOOKUP(E242,$R$78:$AC$119,2,FALSE)</f>
        <v>11027.94</v>
      </c>
      <c r="J242" s="32">
        <f t="shared" si="35"/>
        <v>787.71</v>
      </c>
      <c r="K242" s="33">
        <f t="shared" si="34"/>
        <v>812.45</v>
      </c>
      <c r="L242" s="25"/>
      <c r="M242" s="34">
        <f t="shared" si="36"/>
        <v>2360.33</v>
      </c>
      <c r="N242" s="25"/>
      <c r="O242" s="34">
        <f t="shared" si="37"/>
        <v>32441.559999999998</v>
      </c>
    </row>
    <row r="243" spans="2:15" ht="14.25">
      <c r="B243" s="77" t="s">
        <v>194</v>
      </c>
      <c r="C243" s="29" t="s">
        <v>19</v>
      </c>
      <c r="D243" s="78">
        <v>18</v>
      </c>
      <c r="E243" s="30">
        <v>240</v>
      </c>
      <c r="G243" s="31">
        <f t="shared" si="32"/>
        <v>1113.98</v>
      </c>
      <c r="H243" s="32">
        <f t="shared" si="33"/>
        <v>458.64000000000004</v>
      </c>
      <c r="I243" s="32">
        <f t="shared" si="39"/>
        <v>11027.94</v>
      </c>
      <c r="J243" s="32">
        <f t="shared" si="35"/>
        <v>787.71</v>
      </c>
      <c r="K243" s="33">
        <f t="shared" si="34"/>
        <v>812.45</v>
      </c>
      <c r="L243" s="25"/>
      <c r="M243" s="34">
        <f t="shared" si="36"/>
        <v>2360.33</v>
      </c>
      <c r="N243" s="25"/>
      <c r="O243" s="34">
        <f t="shared" si="37"/>
        <v>32441.559999999998</v>
      </c>
    </row>
    <row r="244" spans="2:15" ht="28.5">
      <c r="B244" s="61" t="s">
        <v>195</v>
      </c>
      <c r="C244" s="29" t="s">
        <v>21</v>
      </c>
      <c r="D244" s="78">
        <v>22</v>
      </c>
      <c r="E244" s="30">
        <v>244</v>
      </c>
      <c r="G244" s="31">
        <f t="shared" si="32"/>
        <v>836.41</v>
      </c>
      <c r="H244" s="32">
        <f t="shared" si="33"/>
        <v>592.27</v>
      </c>
      <c r="I244" s="32">
        <f t="shared" si="39"/>
        <v>15570.94</v>
      </c>
      <c r="J244" s="32">
        <f t="shared" si="35"/>
        <v>1112.21</v>
      </c>
      <c r="K244" s="33">
        <f t="shared" si="34"/>
        <v>722.91</v>
      </c>
      <c r="L244" s="25"/>
      <c r="M244" s="34">
        <f t="shared" si="36"/>
        <v>2540.89</v>
      </c>
      <c r="N244" s="25"/>
      <c r="O244" s="34">
        <f t="shared" si="37"/>
        <v>35345.46</v>
      </c>
    </row>
    <row r="245" spans="2:15" ht="14.25">
      <c r="B245" s="77" t="s">
        <v>196</v>
      </c>
      <c r="C245" s="29" t="s">
        <v>21</v>
      </c>
      <c r="D245" s="78">
        <v>20</v>
      </c>
      <c r="E245" s="30">
        <v>241</v>
      </c>
      <c r="G245" s="31">
        <f t="shared" si="32"/>
        <v>836.41</v>
      </c>
      <c r="H245" s="32">
        <f t="shared" si="33"/>
        <v>510.78999999999996</v>
      </c>
      <c r="I245" s="32">
        <f t="shared" si="39"/>
        <v>12072.34</v>
      </c>
      <c r="J245" s="32">
        <f t="shared" si="35"/>
        <v>862.31</v>
      </c>
      <c r="K245" s="33">
        <f t="shared" si="34"/>
        <v>722.91</v>
      </c>
      <c r="L245" s="25"/>
      <c r="M245" s="34">
        <f t="shared" si="36"/>
        <v>2209.5099999999998</v>
      </c>
      <c r="N245" s="25"/>
      <c r="O245" s="34">
        <f t="shared" si="37"/>
        <v>30706.139999999996</v>
      </c>
    </row>
    <row r="246" spans="2:15" ht="14.25">
      <c r="B246" s="61" t="s">
        <v>197</v>
      </c>
      <c r="C246" s="29" t="s">
        <v>21</v>
      </c>
      <c r="D246" s="78">
        <v>18</v>
      </c>
      <c r="E246" s="30">
        <v>229</v>
      </c>
      <c r="G246" s="31">
        <f t="shared" si="32"/>
        <v>836.41</v>
      </c>
      <c r="H246" s="32">
        <f t="shared" si="33"/>
        <v>458.64000000000004</v>
      </c>
      <c r="I246" s="32">
        <f t="shared" si="39"/>
        <v>12765.199999999999</v>
      </c>
      <c r="J246" s="32">
        <f t="shared" si="35"/>
        <v>911.8</v>
      </c>
      <c r="K246" s="33">
        <f t="shared" si="34"/>
        <v>722.91</v>
      </c>
      <c r="L246" s="25"/>
      <c r="M246" s="34">
        <f t="shared" si="36"/>
        <v>2206.85</v>
      </c>
      <c r="N246" s="25"/>
      <c r="O246" s="34">
        <f t="shared" si="37"/>
        <v>30668.899999999998</v>
      </c>
    </row>
    <row r="247" spans="2:24" ht="14.25">
      <c r="B247" s="77" t="s">
        <v>198</v>
      </c>
      <c r="C247" s="29" t="s">
        <v>21</v>
      </c>
      <c r="D247" s="78">
        <v>18</v>
      </c>
      <c r="E247" s="30">
        <v>229</v>
      </c>
      <c r="G247" s="31">
        <f t="shared" si="32"/>
        <v>836.41</v>
      </c>
      <c r="H247" s="32">
        <f t="shared" si="33"/>
        <v>458.64000000000004</v>
      </c>
      <c r="I247" s="32">
        <f t="shared" si="39"/>
        <v>12765.199999999999</v>
      </c>
      <c r="J247" s="32">
        <f t="shared" si="35"/>
        <v>911.8</v>
      </c>
      <c r="K247" s="33">
        <f t="shared" si="34"/>
        <v>722.91</v>
      </c>
      <c r="L247" s="25"/>
      <c r="M247" s="34">
        <f t="shared" si="36"/>
        <v>2206.85</v>
      </c>
      <c r="N247" s="25"/>
      <c r="O247" s="34">
        <f t="shared" si="37"/>
        <v>30668.899999999998</v>
      </c>
      <c r="X247" s="58"/>
    </row>
    <row r="248" spans="2:24" s="58" customFormat="1" ht="14.25">
      <c r="B248" s="61" t="s">
        <v>199</v>
      </c>
      <c r="C248" s="29" t="s">
        <v>21</v>
      </c>
      <c r="D248" s="78">
        <v>18</v>
      </c>
      <c r="E248" s="30">
        <v>229</v>
      </c>
      <c r="F248" s="4"/>
      <c r="G248" s="31">
        <f t="shared" si="32"/>
        <v>836.41</v>
      </c>
      <c r="H248" s="32">
        <f t="shared" si="33"/>
        <v>458.64000000000004</v>
      </c>
      <c r="I248" s="32">
        <f t="shared" si="39"/>
        <v>12765.199999999999</v>
      </c>
      <c r="J248" s="32">
        <f t="shared" si="35"/>
        <v>911.8</v>
      </c>
      <c r="K248" s="33">
        <f t="shared" si="34"/>
        <v>722.91</v>
      </c>
      <c r="L248" s="25"/>
      <c r="M248" s="34">
        <f t="shared" si="36"/>
        <v>2206.85</v>
      </c>
      <c r="N248" s="25"/>
      <c r="O248" s="34">
        <f t="shared" si="37"/>
        <v>30668.899999999998</v>
      </c>
      <c r="P248" s="5"/>
      <c r="Q248" s="6"/>
      <c r="R248" s="4"/>
      <c r="S248" s="4"/>
      <c r="T248" s="4"/>
      <c r="X248" s="4"/>
    </row>
    <row r="249" spans="1:15" ht="14.25">
      <c r="A249" s="58"/>
      <c r="B249" s="61" t="s">
        <v>200</v>
      </c>
      <c r="C249" s="29" t="s">
        <v>21</v>
      </c>
      <c r="D249" s="78">
        <v>18</v>
      </c>
      <c r="E249" s="30">
        <v>229</v>
      </c>
      <c r="G249" s="31">
        <f t="shared" si="32"/>
        <v>836.41</v>
      </c>
      <c r="H249" s="32">
        <f t="shared" si="33"/>
        <v>458.64000000000004</v>
      </c>
      <c r="I249" s="32">
        <f t="shared" si="39"/>
        <v>12765.199999999999</v>
      </c>
      <c r="J249" s="32">
        <f t="shared" si="35"/>
        <v>911.8</v>
      </c>
      <c r="K249" s="33">
        <f t="shared" si="34"/>
        <v>722.91</v>
      </c>
      <c r="L249" s="25"/>
      <c r="M249" s="34">
        <f t="shared" si="36"/>
        <v>2206.85</v>
      </c>
      <c r="N249" s="25"/>
      <c r="O249" s="34">
        <f t="shared" si="37"/>
        <v>30668.899999999998</v>
      </c>
    </row>
    <row r="250" spans="1:15" ht="14.25">
      <c r="A250" s="58"/>
      <c r="B250" s="61" t="s">
        <v>115</v>
      </c>
      <c r="C250" s="29" t="s">
        <v>21</v>
      </c>
      <c r="D250" s="78">
        <v>18</v>
      </c>
      <c r="E250" s="30">
        <v>260</v>
      </c>
      <c r="G250" s="31">
        <f t="shared" si="32"/>
        <v>836.41</v>
      </c>
      <c r="H250" s="32">
        <f t="shared" si="33"/>
        <v>458.64000000000004</v>
      </c>
      <c r="I250" s="32">
        <f t="shared" si="39"/>
        <v>12130.720000000001</v>
      </c>
      <c r="J250" s="32">
        <f t="shared" si="35"/>
        <v>866.48</v>
      </c>
      <c r="K250" s="33">
        <f t="shared" si="34"/>
        <v>722.91</v>
      </c>
      <c r="L250" s="25"/>
      <c r="M250" s="34">
        <f t="shared" si="36"/>
        <v>2161.5299999999997</v>
      </c>
      <c r="N250" s="25"/>
      <c r="O250" s="34">
        <f t="shared" si="37"/>
        <v>30034.42</v>
      </c>
    </row>
    <row r="251" spans="2:15" ht="14.25">
      <c r="B251" s="61" t="s">
        <v>201</v>
      </c>
      <c r="C251" s="29" t="s">
        <v>21</v>
      </c>
      <c r="D251" s="78">
        <v>18</v>
      </c>
      <c r="E251" s="30">
        <v>222</v>
      </c>
      <c r="G251" s="31">
        <f t="shared" si="32"/>
        <v>836.41</v>
      </c>
      <c r="H251" s="32">
        <f t="shared" si="33"/>
        <v>458.64000000000004</v>
      </c>
      <c r="I251" s="32">
        <f t="shared" si="39"/>
        <v>10442.6</v>
      </c>
      <c r="J251" s="32">
        <f t="shared" si="35"/>
        <v>745.9</v>
      </c>
      <c r="K251" s="33">
        <f t="shared" si="34"/>
        <v>722.91</v>
      </c>
      <c r="L251" s="25"/>
      <c r="M251" s="34">
        <f t="shared" si="36"/>
        <v>2040.9499999999998</v>
      </c>
      <c r="N251" s="25"/>
      <c r="O251" s="34">
        <f t="shared" si="37"/>
        <v>28346.299999999996</v>
      </c>
    </row>
    <row r="252" spans="2:15" ht="14.25">
      <c r="B252" s="61" t="s">
        <v>202</v>
      </c>
      <c r="C252" s="29" t="s">
        <v>21</v>
      </c>
      <c r="D252" s="78">
        <v>18</v>
      </c>
      <c r="E252" s="30">
        <v>222</v>
      </c>
      <c r="G252" s="31">
        <f t="shared" si="32"/>
        <v>836.41</v>
      </c>
      <c r="H252" s="32">
        <f t="shared" si="33"/>
        <v>458.64000000000004</v>
      </c>
      <c r="I252" s="32">
        <f t="shared" si="39"/>
        <v>10442.6</v>
      </c>
      <c r="J252" s="32">
        <f t="shared" si="35"/>
        <v>745.9</v>
      </c>
      <c r="K252" s="33">
        <f t="shared" si="34"/>
        <v>722.91</v>
      </c>
      <c r="L252" s="25"/>
      <c r="M252" s="34">
        <f t="shared" si="36"/>
        <v>2040.9499999999998</v>
      </c>
      <c r="N252" s="25"/>
      <c r="O252" s="34">
        <f t="shared" si="37"/>
        <v>28346.299999999996</v>
      </c>
    </row>
    <row r="253" spans="2:15" ht="14.25">
      <c r="B253" s="114" t="s">
        <v>298</v>
      </c>
      <c r="C253" s="29" t="s">
        <v>21</v>
      </c>
      <c r="D253" s="78">
        <v>18</v>
      </c>
      <c r="E253" s="30">
        <v>222</v>
      </c>
      <c r="G253" s="31">
        <f>VLOOKUP(C253,$R$12:$T$16,2,FALSE)</f>
        <v>836.41</v>
      </c>
      <c r="H253" s="32">
        <f>VLOOKUP(D253,$R$31:$T$60,2,FALSE)</f>
        <v>458.64000000000004</v>
      </c>
      <c r="I253" s="32">
        <f t="shared" si="39"/>
        <v>10442.6</v>
      </c>
      <c r="J253" s="32">
        <f>ROUND(I253/14,2)</f>
        <v>745.9</v>
      </c>
      <c r="K253" s="33">
        <f>VLOOKUP(C253,$R$12:$T$16,3,FALSE)</f>
        <v>722.91</v>
      </c>
      <c r="L253" s="25"/>
      <c r="M253" s="34">
        <f>+G253+H253+J253</f>
        <v>2040.9499999999998</v>
      </c>
      <c r="N253" s="25"/>
      <c r="O253" s="34">
        <f>+M253*14-2*G253+2*K253</f>
        <v>28346.299999999996</v>
      </c>
    </row>
    <row r="254" spans="2:15" ht="28.5">
      <c r="B254" s="61" t="s">
        <v>203</v>
      </c>
      <c r="C254" s="29" t="s">
        <v>21</v>
      </c>
      <c r="D254" s="78">
        <v>18</v>
      </c>
      <c r="E254" s="30">
        <v>222</v>
      </c>
      <c r="G254" s="31">
        <f t="shared" si="32"/>
        <v>836.41</v>
      </c>
      <c r="H254" s="32">
        <f t="shared" si="33"/>
        <v>458.64000000000004</v>
      </c>
      <c r="I254" s="32">
        <f t="shared" si="39"/>
        <v>10442.6</v>
      </c>
      <c r="J254" s="32">
        <f t="shared" si="35"/>
        <v>745.9</v>
      </c>
      <c r="K254" s="33">
        <f t="shared" si="34"/>
        <v>722.91</v>
      </c>
      <c r="L254" s="25"/>
      <c r="M254" s="34">
        <f t="shared" si="36"/>
        <v>2040.9499999999998</v>
      </c>
      <c r="N254" s="25"/>
      <c r="O254" s="34">
        <f t="shared" si="37"/>
        <v>28346.299999999996</v>
      </c>
    </row>
    <row r="255" spans="2:15" ht="14.25">
      <c r="B255" s="61" t="s">
        <v>204</v>
      </c>
      <c r="C255" s="29" t="s">
        <v>21</v>
      </c>
      <c r="D255" s="78">
        <v>18</v>
      </c>
      <c r="E255" s="30">
        <v>222</v>
      </c>
      <c r="G255" s="31">
        <f t="shared" si="32"/>
        <v>836.41</v>
      </c>
      <c r="H255" s="32">
        <f t="shared" si="33"/>
        <v>458.64000000000004</v>
      </c>
      <c r="I255" s="32">
        <f t="shared" si="39"/>
        <v>10442.6</v>
      </c>
      <c r="J255" s="32">
        <f t="shared" si="35"/>
        <v>745.9</v>
      </c>
      <c r="K255" s="33">
        <f t="shared" si="34"/>
        <v>722.91</v>
      </c>
      <c r="L255" s="25"/>
      <c r="M255" s="34">
        <f t="shared" si="36"/>
        <v>2040.9499999999998</v>
      </c>
      <c r="N255" s="25"/>
      <c r="O255" s="34">
        <f t="shared" si="37"/>
        <v>28346.299999999996</v>
      </c>
    </row>
    <row r="256" spans="2:15" ht="14.25">
      <c r="B256" s="61" t="s">
        <v>205</v>
      </c>
      <c r="C256" s="29" t="s">
        <v>21</v>
      </c>
      <c r="D256" s="78">
        <v>18</v>
      </c>
      <c r="E256" s="30">
        <v>222</v>
      </c>
      <c r="G256" s="31">
        <f t="shared" si="32"/>
        <v>836.41</v>
      </c>
      <c r="H256" s="32">
        <f t="shared" si="33"/>
        <v>458.64000000000004</v>
      </c>
      <c r="I256" s="32">
        <f t="shared" si="39"/>
        <v>10442.6</v>
      </c>
      <c r="J256" s="32">
        <f t="shared" si="35"/>
        <v>745.9</v>
      </c>
      <c r="K256" s="33">
        <f t="shared" si="34"/>
        <v>722.91</v>
      </c>
      <c r="L256" s="25"/>
      <c r="M256" s="34">
        <f t="shared" si="36"/>
        <v>2040.9499999999998</v>
      </c>
      <c r="N256" s="25"/>
      <c r="O256" s="34">
        <f t="shared" si="37"/>
        <v>28346.299999999996</v>
      </c>
    </row>
    <row r="257" spans="2:15" ht="14.25">
      <c r="B257" s="61" t="s">
        <v>206</v>
      </c>
      <c r="C257" s="29" t="s">
        <v>21</v>
      </c>
      <c r="D257" s="78">
        <v>18</v>
      </c>
      <c r="E257" s="30">
        <v>222</v>
      </c>
      <c r="G257" s="31">
        <f t="shared" si="32"/>
        <v>836.41</v>
      </c>
      <c r="H257" s="32">
        <f t="shared" si="33"/>
        <v>458.64000000000004</v>
      </c>
      <c r="I257" s="32">
        <f t="shared" si="39"/>
        <v>10442.6</v>
      </c>
      <c r="J257" s="32">
        <f t="shared" si="35"/>
        <v>745.9</v>
      </c>
      <c r="K257" s="33">
        <f t="shared" si="34"/>
        <v>722.91</v>
      </c>
      <c r="L257" s="25"/>
      <c r="M257" s="34">
        <f t="shared" si="36"/>
        <v>2040.9499999999998</v>
      </c>
      <c r="N257" s="25"/>
      <c r="O257" s="34">
        <f t="shared" si="37"/>
        <v>28346.299999999996</v>
      </c>
    </row>
    <row r="258" spans="2:15" ht="14.25">
      <c r="B258" s="77" t="s">
        <v>207</v>
      </c>
      <c r="C258" s="29" t="s">
        <v>21</v>
      </c>
      <c r="D258" s="78">
        <v>18</v>
      </c>
      <c r="E258" s="30">
        <v>222</v>
      </c>
      <c r="G258" s="31">
        <f t="shared" si="32"/>
        <v>836.41</v>
      </c>
      <c r="H258" s="32">
        <f t="shared" si="33"/>
        <v>458.64000000000004</v>
      </c>
      <c r="I258" s="32">
        <f t="shared" si="39"/>
        <v>10442.6</v>
      </c>
      <c r="J258" s="32">
        <f t="shared" si="35"/>
        <v>745.9</v>
      </c>
      <c r="K258" s="33">
        <f t="shared" si="34"/>
        <v>722.91</v>
      </c>
      <c r="L258" s="25"/>
      <c r="M258" s="34">
        <f t="shared" si="36"/>
        <v>2040.9499999999998</v>
      </c>
      <c r="N258" s="25"/>
      <c r="O258" s="34">
        <f t="shared" si="37"/>
        <v>28346.299999999996</v>
      </c>
    </row>
    <row r="259" spans="2:15" ht="14.25">
      <c r="B259" s="61" t="s">
        <v>208</v>
      </c>
      <c r="C259" s="29" t="s">
        <v>21</v>
      </c>
      <c r="D259" s="78">
        <v>18</v>
      </c>
      <c r="E259" s="30">
        <v>222</v>
      </c>
      <c r="G259" s="31">
        <f t="shared" si="32"/>
        <v>836.41</v>
      </c>
      <c r="H259" s="32">
        <f t="shared" si="33"/>
        <v>458.64000000000004</v>
      </c>
      <c r="I259" s="32">
        <f t="shared" si="39"/>
        <v>10442.6</v>
      </c>
      <c r="J259" s="32">
        <f t="shared" si="35"/>
        <v>745.9</v>
      </c>
      <c r="K259" s="33">
        <f t="shared" si="34"/>
        <v>722.91</v>
      </c>
      <c r="L259" s="25"/>
      <c r="M259" s="34">
        <f t="shared" si="36"/>
        <v>2040.9499999999998</v>
      </c>
      <c r="N259" s="25"/>
      <c r="O259" s="34">
        <f t="shared" si="37"/>
        <v>28346.299999999996</v>
      </c>
    </row>
    <row r="260" spans="2:15" ht="14.25">
      <c r="B260" s="61" t="s">
        <v>209</v>
      </c>
      <c r="C260" s="29" t="s">
        <v>21</v>
      </c>
      <c r="D260" s="78">
        <v>18</v>
      </c>
      <c r="E260" s="30">
        <v>222</v>
      </c>
      <c r="G260" s="31">
        <f t="shared" si="32"/>
        <v>836.41</v>
      </c>
      <c r="H260" s="32">
        <f t="shared" si="33"/>
        <v>458.64000000000004</v>
      </c>
      <c r="I260" s="32">
        <f t="shared" si="39"/>
        <v>10442.6</v>
      </c>
      <c r="J260" s="32">
        <f t="shared" si="35"/>
        <v>745.9</v>
      </c>
      <c r="K260" s="33">
        <f t="shared" si="34"/>
        <v>722.91</v>
      </c>
      <c r="L260" s="25"/>
      <c r="M260" s="34">
        <f t="shared" si="36"/>
        <v>2040.9499999999998</v>
      </c>
      <c r="N260" s="25"/>
      <c r="O260" s="34">
        <f t="shared" si="37"/>
        <v>28346.299999999996</v>
      </c>
    </row>
    <row r="261" spans="2:15" ht="14.25">
      <c r="B261" s="61" t="s">
        <v>210</v>
      </c>
      <c r="C261" s="29" t="s">
        <v>21</v>
      </c>
      <c r="D261" s="78">
        <v>18</v>
      </c>
      <c r="E261" s="30">
        <v>222</v>
      </c>
      <c r="G261" s="31">
        <f t="shared" si="32"/>
        <v>836.41</v>
      </c>
      <c r="H261" s="32">
        <f t="shared" si="33"/>
        <v>458.64000000000004</v>
      </c>
      <c r="I261" s="32">
        <f t="shared" si="39"/>
        <v>10442.6</v>
      </c>
      <c r="J261" s="32">
        <f t="shared" si="35"/>
        <v>745.9</v>
      </c>
      <c r="K261" s="33">
        <f t="shared" si="34"/>
        <v>722.91</v>
      </c>
      <c r="L261" s="25"/>
      <c r="M261" s="34">
        <f t="shared" si="36"/>
        <v>2040.9499999999998</v>
      </c>
      <c r="N261" s="25"/>
      <c r="O261" s="34">
        <f t="shared" si="37"/>
        <v>28346.299999999996</v>
      </c>
    </row>
    <row r="262" spans="2:20" ht="14.25">
      <c r="B262" s="77" t="s">
        <v>211</v>
      </c>
      <c r="C262" s="29" t="s">
        <v>21</v>
      </c>
      <c r="D262" s="78">
        <v>18</v>
      </c>
      <c r="E262" s="30">
        <v>222</v>
      </c>
      <c r="G262" s="31">
        <f t="shared" si="32"/>
        <v>836.41</v>
      </c>
      <c r="H262" s="32">
        <f t="shared" si="33"/>
        <v>458.64000000000004</v>
      </c>
      <c r="I262" s="32">
        <f t="shared" si="39"/>
        <v>10442.6</v>
      </c>
      <c r="J262" s="32">
        <f t="shared" si="35"/>
        <v>745.9</v>
      </c>
      <c r="K262" s="33">
        <f t="shared" si="34"/>
        <v>722.91</v>
      </c>
      <c r="L262" s="25"/>
      <c r="M262" s="34">
        <f t="shared" si="36"/>
        <v>2040.9499999999998</v>
      </c>
      <c r="N262" s="25"/>
      <c r="O262" s="34">
        <f t="shared" si="37"/>
        <v>28346.299999999996</v>
      </c>
      <c r="R262" s="58"/>
      <c r="S262" s="58"/>
      <c r="T262" s="58"/>
    </row>
    <row r="263" spans="2:15" ht="14.25">
      <c r="B263" s="61" t="s">
        <v>212</v>
      </c>
      <c r="C263" s="29" t="s">
        <v>21</v>
      </c>
      <c r="D263" s="78">
        <v>18</v>
      </c>
      <c r="E263" s="30">
        <v>222</v>
      </c>
      <c r="G263" s="31">
        <f t="shared" si="32"/>
        <v>836.41</v>
      </c>
      <c r="H263" s="32">
        <f t="shared" si="33"/>
        <v>458.64000000000004</v>
      </c>
      <c r="I263" s="32">
        <f t="shared" si="39"/>
        <v>10442.6</v>
      </c>
      <c r="J263" s="32">
        <f t="shared" si="35"/>
        <v>745.9</v>
      </c>
      <c r="K263" s="33">
        <f t="shared" si="34"/>
        <v>722.91</v>
      </c>
      <c r="L263" s="25"/>
      <c r="M263" s="34">
        <f t="shared" si="36"/>
        <v>2040.9499999999998</v>
      </c>
      <c r="N263" s="25"/>
      <c r="O263" s="34">
        <f t="shared" si="37"/>
        <v>28346.299999999996</v>
      </c>
    </row>
    <row r="264" spans="2:15" ht="14.25">
      <c r="B264" s="77" t="s">
        <v>213</v>
      </c>
      <c r="C264" s="29" t="s">
        <v>21</v>
      </c>
      <c r="D264" s="78">
        <v>15</v>
      </c>
      <c r="E264" s="30">
        <v>230</v>
      </c>
      <c r="G264" s="31">
        <f t="shared" si="32"/>
        <v>836.41</v>
      </c>
      <c r="H264" s="32">
        <f t="shared" si="33"/>
        <v>380.39000000000004</v>
      </c>
      <c r="I264" s="32">
        <f t="shared" si="39"/>
        <v>11615.519999999999</v>
      </c>
      <c r="J264" s="32">
        <f t="shared" si="35"/>
        <v>829.68</v>
      </c>
      <c r="K264" s="33">
        <f t="shared" si="34"/>
        <v>722.91</v>
      </c>
      <c r="L264" s="25"/>
      <c r="M264" s="34">
        <f t="shared" si="36"/>
        <v>2046.48</v>
      </c>
      <c r="N264" s="25"/>
      <c r="O264" s="34">
        <f t="shared" si="37"/>
        <v>28423.72</v>
      </c>
    </row>
    <row r="265" spans="2:15" ht="28.5">
      <c r="B265" s="77" t="s">
        <v>214</v>
      </c>
      <c r="C265" s="29" t="s">
        <v>21</v>
      </c>
      <c r="D265" s="78">
        <v>15</v>
      </c>
      <c r="E265" s="30">
        <v>230</v>
      </c>
      <c r="G265" s="31">
        <f t="shared" si="32"/>
        <v>836.41</v>
      </c>
      <c r="H265" s="32">
        <f t="shared" si="33"/>
        <v>380.39000000000004</v>
      </c>
      <c r="I265" s="32">
        <f t="shared" si="39"/>
        <v>11615.519999999999</v>
      </c>
      <c r="J265" s="32">
        <f t="shared" si="35"/>
        <v>829.68</v>
      </c>
      <c r="K265" s="33">
        <f t="shared" si="34"/>
        <v>722.91</v>
      </c>
      <c r="L265" s="25"/>
      <c r="M265" s="34">
        <f t="shared" si="36"/>
        <v>2046.48</v>
      </c>
      <c r="N265" s="25"/>
      <c r="O265" s="34">
        <f t="shared" si="37"/>
        <v>28423.72</v>
      </c>
    </row>
    <row r="266" spans="2:15" ht="14.25">
      <c r="B266" s="77" t="s">
        <v>215</v>
      </c>
      <c r="C266" s="29" t="s">
        <v>21</v>
      </c>
      <c r="D266" s="78">
        <v>15</v>
      </c>
      <c r="E266" s="30">
        <v>222</v>
      </c>
      <c r="G266" s="31">
        <f aca="true" t="shared" si="40" ref="G266:G291">VLOOKUP(C266,$R$12:$T$16,2,FALSE)</f>
        <v>836.41</v>
      </c>
      <c r="H266" s="32">
        <f aca="true" t="shared" si="41" ref="H266:H293">VLOOKUP(D266,$R$31:$T$60,2,FALSE)</f>
        <v>380.39000000000004</v>
      </c>
      <c r="I266" s="32">
        <f t="shared" si="39"/>
        <v>10442.6</v>
      </c>
      <c r="J266" s="32">
        <f t="shared" si="35"/>
        <v>745.9</v>
      </c>
      <c r="K266" s="33">
        <f aca="true" t="shared" si="42" ref="K266:K291">VLOOKUP(C266,$R$12:$T$16,3,FALSE)</f>
        <v>722.91</v>
      </c>
      <c r="L266" s="25"/>
      <c r="M266" s="34">
        <f t="shared" si="36"/>
        <v>1962.6999999999998</v>
      </c>
      <c r="N266" s="25"/>
      <c r="O266" s="34">
        <f t="shared" si="37"/>
        <v>27250.799999999996</v>
      </c>
    </row>
    <row r="267" spans="2:15" ht="14.25">
      <c r="B267" s="77" t="s">
        <v>216</v>
      </c>
      <c r="C267" s="29" t="s">
        <v>21</v>
      </c>
      <c r="D267" s="78">
        <v>15</v>
      </c>
      <c r="E267" s="30">
        <v>221</v>
      </c>
      <c r="G267" s="31">
        <f t="shared" si="40"/>
        <v>836.41</v>
      </c>
      <c r="H267" s="32">
        <f t="shared" si="41"/>
        <v>380.39000000000004</v>
      </c>
      <c r="I267" s="32">
        <f t="shared" si="39"/>
        <v>9730</v>
      </c>
      <c r="J267" s="32">
        <f t="shared" si="35"/>
        <v>695</v>
      </c>
      <c r="K267" s="33">
        <f t="shared" si="42"/>
        <v>722.91</v>
      </c>
      <c r="L267" s="25"/>
      <c r="M267" s="34">
        <f t="shared" si="36"/>
        <v>1911.8</v>
      </c>
      <c r="N267" s="25"/>
      <c r="O267" s="34">
        <f t="shared" si="37"/>
        <v>26538.2</v>
      </c>
    </row>
    <row r="268" spans="2:15" ht="14.25">
      <c r="B268" s="77" t="s">
        <v>217</v>
      </c>
      <c r="C268" s="29" t="s">
        <v>21</v>
      </c>
      <c r="D268" s="78">
        <v>15</v>
      </c>
      <c r="E268" s="30">
        <v>221</v>
      </c>
      <c r="G268" s="31">
        <f t="shared" si="40"/>
        <v>836.41</v>
      </c>
      <c r="H268" s="32">
        <f t="shared" si="41"/>
        <v>380.39000000000004</v>
      </c>
      <c r="I268" s="32">
        <f t="shared" si="39"/>
        <v>9730</v>
      </c>
      <c r="J268" s="32">
        <f aca="true" t="shared" si="43" ref="J268:J327">ROUND(I268/14,2)</f>
        <v>695</v>
      </c>
      <c r="K268" s="33">
        <f t="shared" si="42"/>
        <v>722.91</v>
      </c>
      <c r="L268" s="25"/>
      <c r="M268" s="34">
        <f aca="true" t="shared" si="44" ref="M268:M327">+G268+H268+J268</f>
        <v>1911.8</v>
      </c>
      <c r="N268" s="25"/>
      <c r="O268" s="34">
        <f aca="true" t="shared" si="45" ref="O268:O327">+M268*14-2*G268+2*K268</f>
        <v>26538.2</v>
      </c>
    </row>
    <row r="269" spans="2:15" ht="14.25">
      <c r="B269" s="77" t="s">
        <v>218</v>
      </c>
      <c r="C269" s="29" t="s">
        <v>21</v>
      </c>
      <c r="D269" s="78">
        <v>15</v>
      </c>
      <c r="E269" s="30">
        <v>221</v>
      </c>
      <c r="G269" s="31">
        <f t="shared" si="40"/>
        <v>836.41</v>
      </c>
      <c r="H269" s="32">
        <f t="shared" si="41"/>
        <v>380.39000000000004</v>
      </c>
      <c r="I269" s="32">
        <f t="shared" si="39"/>
        <v>9730</v>
      </c>
      <c r="J269" s="32">
        <f t="shared" si="43"/>
        <v>695</v>
      </c>
      <c r="K269" s="33">
        <f t="shared" si="42"/>
        <v>722.91</v>
      </c>
      <c r="L269" s="25"/>
      <c r="M269" s="34">
        <f t="shared" si="44"/>
        <v>1911.8</v>
      </c>
      <c r="N269" s="25"/>
      <c r="O269" s="34">
        <f t="shared" si="45"/>
        <v>26538.2</v>
      </c>
    </row>
    <row r="270" spans="2:15" ht="14.25">
      <c r="B270" s="77" t="s">
        <v>219</v>
      </c>
      <c r="C270" s="29" t="s">
        <v>21</v>
      </c>
      <c r="D270" s="78">
        <v>15</v>
      </c>
      <c r="E270" s="30">
        <v>221</v>
      </c>
      <c r="G270" s="31">
        <f t="shared" si="40"/>
        <v>836.41</v>
      </c>
      <c r="H270" s="32">
        <f t="shared" si="41"/>
        <v>380.39000000000004</v>
      </c>
      <c r="I270" s="32">
        <f t="shared" si="39"/>
        <v>9730</v>
      </c>
      <c r="J270" s="32">
        <f t="shared" si="43"/>
        <v>695</v>
      </c>
      <c r="K270" s="33">
        <f t="shared" si="42"/>
        <v>722.91</v>
      </c>
      <c r="L270" s="25"/>
      <c r="M270" s="34">
        <f t="shared" si="44"/>
        <v>1911.8</v>
      </c>
      <c r="N270" s="25"/>
      <c r="O270" s="34">
        <f t="shared" si="45"/>
        <v>26538.2</v>
      </c>
    </row>
    <row r="271" spans="2:15" ht="14.25">
      <c r="B271" s="77" t="s">
        <v>220</v>
      </c>
      <c r="C271" s="29" t="s">
        <v>21</v>
      </c>
      <c r="D271" s="78">
        <v>15</v>
      </c>
      <c r="E271" s="30">
        <v>221</v>
      </c>
      <c r="G271" s="31">
        <f t="shared" si="40"/>
        <v>836.41</v>
      </c>
      <c r="H271" s="32">
        <f t="shared" si="41"/>
        <v>380.39000000000004</v>
      </c>
      <c r="I271" s="32">
        <f t="shared" si="39"/>
        <v>9730</v>
      </c>
      <c r="J271" s="32">
        <f t="shared" si="43"/>
        <v>695</v>
      </c>
      <c r="K271" s="33">
        <f t="shared" si="42"/>
        <v>722.91</v>
      </c>
      <c r="L271" s="25"/>
      <c r="M271" s="34">
        <f t="shared" si="44"/>
        <v>1911.8</v>
      </c>
      <c r="N271" s="25"/>
      <c r="O271" s="34">
        <f t="shared" si="45"/>
        <v>26538.2</v>
      </c>
    </row>
    <row r="272" spans="2:15" ht="14.25">
      <c r="B272" s="77" t="s">
        <v>221</v>
      </c>
      <c r="C272" s="29" t="s">
        <v>21</v>
      </c>
      <c r="D272" s="78">
        <v>15</v>
      </c>
      <c r="E272" s="30">
        <v>221</v>
      </c>
      <c r="G272" s="31">
        <f t="shared" si="40"/>
        <v>836.41</v>
      </c>
      <c r="H272" s="32">
        <f t="shared" si="41"/>
        <v>380.39000000000004</v>
      </c>
      <c r="I272" s="32">
        <f t="shared" si="39"/>
        <v>9730</v>
      </c>
      <c r="J272" s="32">
        <f t="shared" si="43"/>
        <v>695</v>
      </c>
      <c r="K272" s="33">
        <f t="shared" si="42"/>
        <v>722.91</v>
      </c>
      <c r="L272" s="25"/>
      <c r="M272" s="34">
        <f t="shared" si="44"/>
        <v>1911.8</v>
      </c>
      <c r="N272" s="25"/>
      <c r="O272" s="34">
        <f t="shared" si="45"/>
        <v>26538.2</v>
      </c>
    </row>
    <row r="273" spans="2:15" ht="14.25">
      <c r="B273" s="77" t="s">
        <v>222</v>
      </c>
      <c r="C273" s="29" t="s">
        <v>21</v>
      </c>
      <c r="D273" s="78">
        <v>15</v>
      </c>
      <c r="E273" s="30">
        <v>221</v>
      </c>
      <c r="G273" s="31">
        <f t="shared" si="40"/>
        <v>836.41</v>
      </c>
      <c r="H273" s="32">
        <f t="shared" si="41"/>
        <v>380.39000000000004</v>
      </c>
      <c r="I273" s="32">
        <f t="shared" si="39"/>
        <v>9730</v>
      </c>
      <c r="J273" s="32">
        <f t="shared" si="43"/>
        <v>695</v>
      </c>
      <c r="K273" s="33">
        <f t="shared" si="42"/>
        <v>722.91</v>
      </c>
      <c r="L273" s="25"/>
      <c r="M273" s="34">
        <f t="shared" si="44"/>
        <v>1911.8</v>
      </c>
      <c r="N273" s="25"/>
      <c r="O273" s="34">
        <f t="shared" si="45"/>
        <v>26538.2</v>
      </c>
    </row>
    <row r="274" spans="2:15" ht="14.25">
      <c r="B274" s="77" t="s">
        <v>223</v>
      </c>
      <c r="C274" s="29" t="s">
        <v>21</v>
      </c>
      <c r="D274" s="78">
        <v>15</v>
      </c>
      <c r="E274" s="30">
        <v>221</v>
      </c>
      <c r="G274" s="31">
        <f t="shared" si="40"/>
        <v>836.41</v>
      </c>
      <c r="H274" s="32">
        <f t="shared" si="41"/>
        <v>380.39000000000004</v>
      </c>
      <c r="I274" s="32">
        <f aca="true" t="shared" si="46" ref="I274:I293">VLOOKUP(E274,$R$78:$AC$119,2,FALSE)</f>
        <v>9730</v>
      </c>
      <c r="J274" s="32">
        <f t="shared" si="43"/>
        <v>695</v>
      </c>
      <c r="K274" s="33">
        <f t="shared" si="42"/>
        <v>722.91</v>
      </c>
      <c r="L274" s="25"/>
      <c r="M274" s="34">
        <f t="shared" si="44"/>
        <v>1911.8</v>
      </c>
      <c r="N274" s="25"/>
      <c r="O274" s="34">
        <f t="shared" si="45"/>
        <v>26538.2</v>
      </c>
    </row>
    <row r="275" spans="2:15" ht="14.25">
      <c r="B275" s="77" t="s">
        <v>224</v>
      </c>
      <c r="C275" s="29" t="s">
        <v>21</v>
      </c>
      <c r="D275" s="78">
        <v>15</v>
      </c>
      <c r="E275" s="30">
        <v>221</v>
      </c>
      <c r="G275" s="31">
        <f t="shared" si="40"/>
        <v>836.41</v>
      </c>
      <c r="H275" s="32">
        <f t="shared" si="41"/>
        <v>380.39000000000004</v>
      </c>
      <c r="I275" s="32">
        <f t="shared" si="46"/>
        <v>9730</v>
      </c>
      <c r="J275" s="32">
        <f t="shared" si="43"/>
        <v>695</v>
      </c>
      <c r="K275" s="33">
        <f t="shared" si="42"/>
        <v>722.91</v>
      </c>
      <c r="L275" s="25"/>
      <c r="M275" s="34">
        <f t="shared" si="44"/>
        <v>1911.8</v>
      </c>
      <c r="N275" s="25"/>
      <c r="O275" s="34">
        <f t="shared" si="45"/>
        <v>26538.2</v>
      </c>
    </row>
    <row r="276" spans="2:15" ht="14.25">
      <c r="B276" s="77" t="s">
        <v>225</v>
      </c>
      <c r="C276" s="29" t="s">
        <v>21</v>
      </c>
      <c r="D276" s="78">
        <v>15</v>
      </c>
      <c r="E276" s="30">
        <v>221</v>
      </c>
      <c r="G276" s="31">
        <f t="shared" si="40"/>
        <v>836.41</v>
      </c>
      <c r="H276" s="32">
        <f t="shared" si="41"/>
        <v>380.39000000000004</v>
      </c>
      <c r="I276" s="32">
        <f t="shared" si="46"/>
        <v>9730</v>
      </c>
      <c r="J276" s="32">
        <f t="shared" si="43"/>
        <v>695</v>
      </c>
      <c r="K276" s="33">
        <f t="shared" si="42"/>
        <v>722.91</v>
      </c>
      <c r="L276" s="25"/>
      <c r="M276" s="34">
        <f t="shared" si="44"/>
        <v>1911.8</v>
      </c>
      <c r="N276" s="25"/>
      <c r="O276" s="34">
        <f t="shared" si="45"/>
        <v>26538.2</v>
      </c>
    </row>
    <row r="277" spans="1:15" ht="28.5">
      <c r="A277" s="35"/>
      <c r="B277" s="61" t="s">
        <v>226</v>
      </c>
      <c r="C277" s="29" t="s">
        <v>21</v>
      </c>
      <c r="D277" s="78">
        <v>18</v>
      </c>
      <c r="E277" s="30">
        <v>222</v>
      </c>
      <c r="G277" s="31">
        <f t="shared" si="40"/>
        <v>836.41</v>
      </c>
      <c r="H277" s="32">
        <f t="shared" si="41"/>
        <v>458.64000000000004</v>
      </c>
      <c r="I277" s="32">
        <f t="shared" si="46"/>
        <v>10442.6</v>
      </c>
      <c r="J277" s="32">
        <f t="shared" si="43"/>
        <v>745.9</v>
      </c>
      <c r="K277" s="33">
        <f t="shared" si="42"/>
        <v>722.91</v>
      </c>
      <c r="L277" s="25"/>
      <c r="M277" s="34">
        <f t="shared" si="44"/>
        <v>2040.9499999999998</v>
      </c>
      <c r="N277" s="25"/>
      <c r="O277" s="34">
        <f t="shared" si="45"/>
        <v>28346.299999999996</v>
      </c>
    </row>
    <row r="278" spans="1:15" ht="28.5">
      <c r="A278" s="35"/>
      <c r="B278" s="61" t="s">
        <v>226</v>
      </c>
      <c r="C278" s="29" t="s">
        <v>21</v>
      </c>
      <c r="D278" s="78">
        <v>15</v>
      </c>
      <c r="E278" s="30">
        <v>221</v>
      </c>
      <c r="G278" s="31">
        <f t="shared" si="40"/>
        <v>836.41</v>
      </c>
      <c r="H278" s="32">
        <f t="shared" si="41"/>
        <v>380.39000000000004</v>
      </c>
      <c r="I278" s="32">
        <f t="shared" si="46"/>
        <v>9730</v>
      </c>
      <c r="J278" s="32">
        <f t="shared" si="43"/>
        <v>695</v>
      </c>
      <c r="K278" s="33">
        <f t="shared" si="42"/>
        <v>722.91</v>
      </c>
      <c r="L278" s="25"/>
      <c r="M278" s="34">
        <f t="shared" si="44"/>
        <v>1911.8</v>
      </c>
      <c r="N278" s="25"/>
      <c r="O278" s="34">
        <f t="shared" si="45"/>
        <v>26538.2</v>
      </c>
    </row>
    <row r="279" spans="1:15" ht="14.25">
      <c r="A279" s="35"/>
      <c r="B279" s="61" t="s">
        <v>227</v>
      </c>
      <c r="C279" s="29" t="s">
        <v>21</v>
      </c>
      <c r="D279" s="78">
        <v>18</v>
      </c>
      <c r="E279" s="30">
        <v>222</v>
      </c>
      <c r="G279" s="31">
        <f t="shared" si="40"/>
        <v>836.41</v>
      </c>
      <c r="H279" s="32">
        <f t="shared" si="41"/>
        <v>458.64000000000004</v>
      </c>
      <c r="I279" s="32">
        <f t="shared" si="46"/>
        <v>10442.6</v>
      </c>
      <c r="J279" s="32">
        <f t="shared" si="43"/>
        <v>745.9</v>
      </c>
      <c r="K279" s="33">
        <f t="shared" si="42"/>
        <v>722.91</v>
      </c>
      <c r="L279" s="25"/>
      <c r="M279" s="34">
        <f t="shared" si="44"/>
        <v>2040.9499999999998</v>
      </c>
      <c r="N279" s="25"/>
      <c r="O279" s="34">
        <f t="shared" si="45"/>
        <v>28346.299999999996</v>
      </c>
    </row>
    <row r="280" spans="1:15" ht="14.25">
      <c r="A280" s="35"/>
      <c r="B280" s="61" t="s">
        <v>227</v>
      </c>
      <c r="C280" s="29" t="s">
        <v>21</v>
      </c>
      <c r="D280" s="78">
        <v>15</v>
      </c>
      <c r="E280" s="30">
        <v>221</v>
      </c>
      <c r="G280" s="31">
        <f t="shared" si="40"/>
        <v>836.41</v>
      </c>
      <c r="H280" s="32">
        <f t="shared" si="41"/>
        <v>380.39000000000004</v>
      </c>
      <c r="I280" s="32">
        <f t="shared" si="46"/>
        <v>9730</v>
      </c>
      <c r="J280" s="32">
        <f t="shared" si="43"/>
        <v>695</v>
      </c>
      <c r="K280" s="33">
        <f t="shared" si="42"/>
        <v>722.91</v>
      </c>
      <c r="L280" s="25"/>
      <c r="M280" s="34">
        <f t="shared" si="44"/>
        <v>1911.8</v>
      </c>
      <c r="N280" s="25"/>
      <c r="O280" s="34">
        <f t="shared" si="45"/>
        <v>26538.2</v>
      </c>
    </row>
    <row r="281" spans="1:15" ht="28.5">
      <c r="A281" s="35"/>
      <c r="B281" s="61" t="s">
        <v>228</v>
      </c>
      <c r="C281" s="29" t="s">
        <v>21</v>
      </c>
      <c r="D281" s="78">
        <v>18</v>
      </c>
      <c r="E281" s="30">
        <v>222</v>
      </c>
      <c r="G281" s="31">
        <f t="shared" si="40"/>
        <v>836.41</v>
      </c>
      <c r="H281" s="32">
        <f t="shared" si="41"/>
        <v>458.64000000000004</v>
      </c>
      <c r="I281" s="32">
        <f t="shared" si="46"/>
        <v>10442.6</v>
      </c>
      <c r="J281" s="32">
        <f t="shared" si="43"/>
        <v>745.9</v>
      </c>
      <c r="K281" s="33">
        <f t="shared" si="42"/>
        <v>722.91</v>
      </c>
      <c r="L281" s="25"/>
      <c r="M281" s="34">
        <f t="shared" si="44"/>
        <v>2040.9499999999998</v>
      </c>
      <c r="N281" s="25"/>
      <c r="O281" s="34">
        <f t="shared" si="45"/>
        <v>28346.299999999996</v>
      </c>
    </row>
    <row r="282" spans="1:15" ht="28.5">
      <c r="A282" s="35"/>
      <c r="B282" s="61" t="s">
        <v>228</v>
      </c>
      <c r="C282" s="29" t="s">
        <v>21</v>
      </c>
      <c r="D282" s="78">
        <v>15</v>
      </c>
      <c r="E282" s="30">
        <v>221</v>
      </c>
      <c r="G282" s="31">
        <f t="shared" si="40"/>
        <v>836.41</v>
      </c>
      <c r="H282" s="32">
        <f t="shared" si="41"/>
        <v>380.39000000000004</v>
      </c>
      <c r="I282" s="32">
        <f t="shared" si="46"/>
        <v>9730</v>
      </c>
      <c r="J282" s="32">
        <f t="shared" si="43"/>
        <v>695</v>
      </c>
      <c r="K282" s="33">
        <f t="shared" si="42"/>
        <v>722.91</v>
      </c>
      <c r="L282" s="25"/>
      <c r="M282" s="34">
        <f t="shared" si="44"/>
        <v>1911.8</v>
      </c>
      <c r="N282" s="25"/>
      <c r="O282" s="34">
        <f t="shared" si="45"/>
        <v>26538.2</v>
      </c>
    </row>
    <row r="283" spans="1:15" ht="28.5">
      <c r="A283" s="35"/>
      <c r="B283" s="61" t="s">
        <v>229</v>
      </c>
      <c r="C283" s="29" t="s">
        <v>21</v>
      </c>
      <c r="D283" s="78">
        <v>18</v>
      </c>
      <c r="E283" s="30">
        <v>222</v>
      </c>
      <c r="G283" s="31">
        <f t="shared" si="40"/>
        <v>836.41</v>
      </c>
      <c r="H283" s="32">
        <f t="shared" si="41"/>
        <v>458.64000000000004</v>
      </c>
      <c r="I283" s="32">
        <f t="shared" si="46"/>
        <v>10442.6</v>
      </c>
      <c r="J283" s="32">
        <f t="shared" si="43"/>
        <v>745.9</v>
      </c>
      <c r="K283" s="33">
        <f t="shared" si="42"/>
        <v>722.91</v>
      </c>
      <c r="L283" s="25"/>
      <c r="M283" s="34">
        <f t="shared" si="44"/>
        <v>2040.9499999999998</v>
      </c>
      <c r="N283" s="25"/>
      <c r="O283" s="34">
        <f t="shared" si="45"/>
        <v>28346.299999999996</v>
      </c>
    </row>
    <row r="284" spans="1:15" ht="28.5">
      <c r="A284" s="35"/>
      <c r="B284" s="61" t="s">
        <v>229</v>
      </c>
      <c r="C284" s="29" t="s">
        <v>21</v>
      </c>
      <c r="D284" s="78">
        <v>15</v>
      </c>
      <c r="E284" s="30">
        <v>221</v>
      </c>
      <c r="G284" s="31">
        <f t="shared" si="40"/>
        <v>836.41</v>
      </c>
      <c r="H284" s="32">
        <f t="shared" si="41"/>
        <v>380.39000000000004</v>
      </c>
      <c r="I284" s="32">
        <f t="shared" si="46"/>
        <v>9730</v>
      </c>
      <c r="J284" s="32">
        <f t="shared" si="43"/>
        <v>695</v>
      </c>
      <c r="K284" s="33">
        <f t="shared" si="42"/>
        <v>722.91</v>
      </c>
      <c r="L284" s="25"/>
      <c r="M284" s="34">
        <f t="shared" si="44"/>
        <v>1911.8</v>
      </c>
      <c r="N284" s="25"/>
      <c r="O284" s="34">
        <f t="shared" si="45"/>
        <v>26538.2</v>
      </c>
    </row>
    <row r="285" spans="2:15" ht="14.25">
      <c r="B285" s="135" t="s">
        <v>230</v>
      </c>
      <c r="C285" s="29" t="s">
        <v>21</v>
      </c>
      <c r="D285" s="78">
        <v>18</v>
      </c>
      <c r="E285" s="30">
        <v>224</v>
      </c>
      <c r="G285" s="31">
        <f t="shared" si="40"/>
        <v>836.41</v>
      </c>
      <c r="H285" s="32">
        <f t="shared" si="41"/>
        <v>458.64000000000004</v>
      </c>
      <c r="I285" s="32">
        <f t="shared" si="46"/>
        <v>11636.66</v>
      </c>
      <c r="J285" s="32">
        <f t="shared" si="43"/>
        <v>831.19</v>
      </c>
      <c r="K285" s="33">
        <f t="shared" si="42"/>
        <v>722.91</v>
      </c>
      <c r="L285" s="25"/>
      <c r="M285" s="34">
        <f t="shared" si="44"/>
        <v>2126.24</v>
      </c>
      <c r="N285" s="25"/>
      <c r="O285" s="34">
        <f t="shared" si="45"/>
        <v>29540.359999999997</v>
      </c>
    </row>
    <row r="286" spans="2:15" ht="14.25">
      <c r="B286" s="136"/>
      <c r="C286" s="29" t="s">
        <v>22</v>
      </c>
      <c r="D286" s="78">
        <v>18</v>
      </c>
      <c r="E286" s="30">
        <v>224</v>
      </c>
      <c r="G286" s="31">
        <f t="shared" si="40"/>
        <v>696.13</v>
      </c>
      <c r="H286" s="32">
        <f t="shared" si="41"/>
        <v>458.64000000000004</v>
      </c>
      <c r="I286" s="32">
        <f t="shared" si="46"/>
        <v>11636.66</v>
      </c>
      <c r="J286" s="32">
        <f t="shared" si="43"/>
        <v>831.19</v>
      </c>
      <c r="K286" s="33">
        <f t="shared" si="42"/>
        <v>689.78</v>
      </c>
      <c r="L286" s="25"/>
      <c r="M286" s="34">
        <f t="shared" si="44"/>
        <v>1985.96</v>
      </c>
      <c r="N286" s="25"/>
      <c r="O286" s="34">
        <f t="shared" si="45"/>
        <v>27790.740000000005</v>
      </c>
    </row>
    <row r="287" spans="2:15" ht="14.25">
      <c r="B287" s="135" t="s">
        <v>231</v>
      </c>
      <c r="C287" s="29" t="s">
        <v>21</v>
      </c>
      <c r="D287" s="78">
        <v>16</v>
      </c>
      <c r="E287" s="30">
        <v>223</v>
      </c>
      <c r="G287" s="31">
        <f t="shared" si="40"/>
        <v>836.41</v>
      </c>
      <c r="H287" s="32">
        <f t="shared" si="41"/>
        <v>406.52</v>
      </c>
      <c r="I287" s="32">
        <f t="shared" si="46"/>
        <v>12588.800000000001</v>
      </c>
      <c r="J287" s="32">
        <f t="shared" si="43"/>
        <v>899.2</v>
      </c>
      <c r="K287" s="33">
        <f t="shared" si="42"/>
        <v>722.91</v>
      </c>
      <c r="L287" s="25"/>
      <c r="M287" s="34">
        <f t="shared" si="44"/>
        <v>2142.13</v>
      </c>
      <c r="N287" s="25"/>
      <c r="O287" s="34">
        <f t="shared" si="45"/>
        <v>29762.82</v>
      </c>
    </row>
    <row r="288" spans="2:15" ht="14.25">
      <c r="B288" s="136"/>
      <c r="C288" s="29" t="s">
        <v>22</v>
      </c>
      <c r="D288" s="78">
        <v>16</v>
      </c>
      <c r="E288" s="30">
        <v>223</v>
      </c>
      <c r="G288" s="31">
        <f t="shared" si="40"/>
        <v>696.13</v>
      </c>
      <c r="H288" s="32">
        <f t="shared" si="41"/>
        <v>406.52</v>
      </c>
      <c r="I288" s="32">
        <f t="shared" si="46"/>
        <v>12588.800000000001</v>
      </c>
      <c r="J288" s="32">
        <f t="shared" si="43"/>
        <v>899.2</v>
      </c>
      <c r="K288" s="33">
        <f t="shared" si="42"/>
        <v>689.78</v>
      </c>
      <c r="L288" s="25"/>
      <c r="M288" s="34">
        <f t="shared" si="44"/>
        <v>2001.8500000000001</v>
      </c>
      <c r="N288" s="25"/>
      <c r="O288" s="34">
        <f t="shared" si="45"/>
        <v>28013.200000000004</v>
      </c>
    </row>
    <row r="289" spans="1:15" ht="14.25">
      <c r="A289" s="35"/>
      <c r="B289" s="146" t="s">
        <v>232</v>
      </c>
      <c r="C289" s="29" t="s">
        <v>21</v>
      </c>
      <c r="D289" s="78">
        <v>15</v>
      </c>
      <c r="E289" s="30">
        <v>221</v>
      </c>
      <c r="G289" s="31">
        <f t="shared" si="40"/>
        <v>836.41</v>
      </c>
      <c r="H289" s="32">
        <f t="shared" si="41"/>
        <v>380.39000000000004</v>
      </c>
      <c r="I289" s="32">
        <f t="shared" si="46"/>
        <v>9730</v>
      </c>
      <c r="J289" s="32">
        <f t="shared" si="43"/>
        <v>695</v>
      </c>
      <c r="K289" s="33">
        <f t="shared" si="42"/>
        <v>722.91</v>
      </c>
      <c r="L289" s="25"/>
      <c r="M289" s="34">
        <f t="shared" si="44"/>
        <v>1911.8</v>
      </c>
      <c r="N289" s="25"/>
      <c r="O289" s="34">
        <f t="shared" si="45"/>
        <v>26538.2</v>
      </c>
    </row>
    <row r="290" spans="1:15" ht="14.25">
      <c r="A290" s="35"/>
      <c r="B290" s="147"/>
      <c r="C290" s="29" t="s">
        <v>22</v>
      </c>
      <c r="D290" s="78">
        <v>14</v>
      </c>
      <c r="E290" s="30">
        <v>221</v>
      </c>
      <c r="G290" s="31">
        <f t="shared" si="40"/>
        <v>696.13</v>
      </c>
      <c r="H290" s="32">
        <f t="shared" si="41"/>
        <v>354.34999999999997</v>
      </c>
      <c r="I290" s="32">
        <f t="shared" si="46"/>
        <v>9730</v>
      </c>
      <c r="J290" s="32">
        <f t="shared" si="43"/>
        <v>695</v>
      </c>
      <c r="K290" s="33">
        <f t="shared" si="42"/>
        <v>689.78</v>
      </c>
      <c r="L290" s="25"/>
      <c r="M290" s="34">
        <f t="shared" si="44"/>
        <v>1745.48</v>
      </c>
      <c r="N290" s="25"/>
      <c r="O290" s="34">
        <f t="shared" si="45"/>
        <v>24424.020000000004</v>
      </c>
    </row>
    <row r="291" spans="2:15" ht="14.25">
      <c r="B291" s="77" t="s">
        <v>233</v>
      </c>
      <c r="C291" s="29" t="s">
        <v>22</v>
      </c>
      <c r="D291" s="78">
        <v>18</v>
      </c>
      <c r="E291" s="30">
        <v>222</v>
      </c>
      <c r="G291" s="31">
        <f t="shared" si="40"/>
        <v>696.13</v>
      </c>
      <c r="H291" s="32">
        <f t="shared" si="41"/>
        <v>458.64000000000004</v>
      </c>
      <c r="I291" s="32">
        <f t="shared" si="46"/>
        <v>10442.6</v>
      </c>
      <c r="J291" s="32">
        <f t="shared" si="43"/>
        <v>745.9</v>
      </c>
      <c r="K291" s="33">
        <f t="shared" si="42"/>
        <v>689.78</v>
      </c>
      <c r="L291" s="25"/>
      <c r="M291" s="34">
        <f t="shared" si="44"/>
        <v>1900.67</v>
      </c>
      <c r="N291" s="25"/>
      <c r="O291" s="34">
        <f t="shared" si="45"/>
        <v>26596.680000000004</v>
      </c>
    </row>
    <row r="292" spans="2:15" ht="14.25">
      <c r="B292" s="61" t="s">
        <v>234</v>
      </c>
      <c r="C292" s="29" t="s">
        <v>22</v>
      </c>
      <c r="D292" s="78">
        <v>15</v>
      </c>
      <c r="E292" s="30">
        <v>205</v>
      </c>
      <c r="G292" s="115">
        <v>836.41</v>
      </c>
      <c r="H292" s="32">
        <f t="shared" si="41"/>
        <v>380.39000000000004</v>
      </c>
      <c r="I292" s="32">
        <f t="shared" si="46"/>
        <v>19432.28</v>
      </c>
      <c r="J292" s="32">
        <f>ROUND(I292/14,2)</f>
        <v>1388.02</v>
      </c>
      <c r="K292" s="116">
        <v>722.91</v>
      </c>
      <c r="L292" s="25"/>
      <c r="M292" s="34">
        <f>+G292+H292+J292</f>
        <v>2604.8199999999997</v>
      </c>
      <c r="N292" s="25"/>
      <c r="O292" s="34">
        <f>+M292*14-2*G292+2*K292</f>
        <v>36240.479999999996</v>
      </c>
    </row>
    <row r="293" spans="2:15" ht="14.25">
      <c r="B293" s="61" t="s">
        <v>235</v>
      </c>
      <c r="C293" s="29" t="s">
        <v>22</v>
      </c>
      <c r="D293" s="78">
        <v>15</v>
      </c>
      <c r="E293" s="30">
        <v>205</v>
      </c>
      <c r="G293" s="115">
        <v>836.41</v>
      </c>
      <c r="H293" s="32">
        <f t="shared" si="41"/>
        <v>380.39000000000004</v>
      </c>
      <c r="I293" s="32">
        <f t="shared" si="46"/>
        <v>19432.28</v>
      </c>
      <c r="J293" s="32">
        <f t="shared" si="43"/>
        <v>1388.02</v>
      </c>
      <c r="K293" s="116">
        <v>722.91</v>
      </c>
      <c r="L293" s="25"/>
      <c r="M293" s="34">
        <f>+G293+H293+J293</f>
        <v>2604.8199999999997</v>
      </c>
      <c r="N293" s="25"/>
      <c r="O293" s="34">
        <f>+M293*14-2*G293+2*K293</f>
        <v>36240.479999999996</v>
      </c>
    </row>
    <row r="294" spans="1:15" ht="14.25">
      <c r="A294" s="35"/>
      <c r="B294" s="77" t="s">
        <v>236</v>
      </c>
      <c r="C294" s="29" t="s">
        <v>22</v>
      </c>
      <c r="D294" s="78" t="s">
        <v>237</v>
      </c>
      <c r="E294" s="30" t="s">
        <v>237</v>
      </c>
      <c r="G294" s="31">
        <f aca="true" t="shared" si="47" ref="G294:G328">VLOOKUP(C294,$R$12:$T$16,2,FALSE)</f>
        <v>696.13</v>
      </c>
      <c r="H294" s="32" t="s">
        <v>237</v>
      </c>
      <c r="I294" s="32" t="s">
        <v>237</v>
      </c>
      <c r="J294" s="32" t="s">
        <v>237</v>
      </c>
      <c r="K294" s="33">
        <f aca="true" t="shared" si="48" ref="K294:K328">VLOOKUP(C294,$R$12:$T$16,3,FALSE)</f>
        <v>689.78</v>
      </c>
      <c r="L294" s="25"/>
      <c r="M294" s="34">
        <f>+G294</f>
        <v>696.13</v>
      </c>
      <c r="N294" s="25"/>
      <c r="O294" s="34">
        <f>+M294*14-2*G294+2*K294</f>
        <v>9733.119999999999</v>
      </c>
    </row>
    <row r="295" spans="2:15" ht="14.25">
      <c r="B295" s="77" t="s">
        <v>238</v>
      </c>
      <c r="C295" s="29" t="s">
        <v>22</v>
      </c>
      <c r="D295" s="78">
        <v>15</v>
      </c>
      <c r="E295" s="30">
        <v>222</v>
      </c>
      <c r="G295" s="31">
        <f t="shared" si="47"/>
        <v>696.13</v>
      </c>
      <c r="H295" s="32">
        <f aca="true" t="shared" si="49" ref="H295:H328">VLOOKUP(D295,$R$31:$T$60,2,FALSE)</f>
        <v>380.39000000000004</v>
      </c>
      <c r="I295" s="32">
        <f aca="true" t="shared" si="50" ref="I295:I328">VLOOKUP(E295,$R$78:$AC$119,2,FALSE)</f>
        <v>10442.6</v>
      </c>
      <c r="J295" s="32">
        <f t="shared" si="43"/>
        <v>745.9</v>
      </c>
      <c r="K295" s="33">
        <f t="shared" si="48"/>
        <v>689.78</v>
      </c>
      <c r="L295" s="25"/>
      <c r="M295" s="34">
        <f t="shared" si="44"/>
        <v>1822.42</v>
      </c>
      <c r="N295" s="25"/>
      <c r="O295" s="34">
        <f t="shared" si="45"/>
        <v>25501.180000000004</v>
      </c>
    </row>
    <row r="296" spans="2:15" ht="14.25">
      <c r="B296" s="77" t="s">
        <v>239</v>
      </c>
      <c r="C296" s="29" t="s">
        <v>22</v>
      </c>
      <c r="D296" s="29">
        <v>15</v>
      </c>
      <c r="E296" s="30">
        <v>222</v>
      </c>
      <c r="G296" s="31">
        <f t="shared" si="47"/>
        <v>696.13</v>
      </c>
      <c r="H296" s="32">
        <f t="shared" si="49"/>
        <v>380.39000000000004</v>
      </c>
      <c r="I296" s="32">
        <f t="shared" si="50"/>
        <v>10442.6</v>
      </c>
      <c r="J296" s="32">
        <f t="shared" si="43"/>
        <v>745.9</v>
      </c>
      <c r="K296" s="33">
        <f t="shared" si="48"/>
        <v>689.78</v>
      </c>
      <c r="L296" s="25"/>
      <c r="M296" s="34">
        <f t="shared" si="44"/>
        <v>1822.42</v>
      </c>
      <c r="N296" s="25"/>
      <c r="O296" s="34">
        <f t="shared" si="45"/>
        <v>25501.180000000004</v>
      </c>
    </row>
    <row r="297" spans="2:24" ht="14.25">
      <c r="B297" s="61" t="s">
        <v>240</v>
      </c>
      <c r="C297" s="29" t="s">
        <v>22</v>
      </c>
      <c r="D297" s="78">
        <v>15</v>
      </c>
      <c r="E297" s="30">
        <v>221</v>
      </c>
      <c r="G297" s="31">
        <f t="shared" si="47"/>
        <v>696.13</v>
      </c>
      <c r="H297" s="32">
        <f t="shared" si="49"/>
        <v>380.39000000000004</v>
      </c>
      <c r="I297" s="32">
        <f t="shared" si="50"/>
        <v>9730</v>
      </c>
      <c r="J297" s="32">
        <f t="shared" si="43"/>
        <v>695</v>
      </c>
      <c r="K297" s="33">
        <f t="shared" si="48"/>
        <v>689.78</v>
      </c>
      <c r="L297" s="25"/>
      <c r="M297" s="34">
        <f t="shared" si="44"/>
        <v>1771.52</v>
      </c>
      <c r="N297" s="25"/>
      <c r="O297" s="34">
        <f t="shared" si="45"/>
        <v>24788.58</v>
      </c>
      <c r="X297" s="58"/>
    </row>
    <row r="298" spans="2:24" s="58" customFormat="1" ht="14.25">
      <c r="B298" s="61" t="s">
        <v>241</v>
      </c>
      <c r="C298" s="29" t="s">
        <v>22</v>
      </c>
      <c r="D298" s="78">
        <v>14</v>
      </c>
      <c r="E298" s="30">
        <v>202</v>
      </c>
      <c r="F298" s="4"/>
      <c r="G298" s="31">
        <f t="shared" si="47"/>
        <v>696.13</v>
      </c>
      <c r="H298" s="32">
        <f t="shared" si="49"/>
        <v>354.34999999999997</v>
      </c>
      <c r="I298" s="32">
        <f t="shared" si="50"/>
        <v>9350.32</v>
      </c>
      <c r="J298" s="32">
        <f t="shared" si="43"/>
        <v>667.88</v>
      </c>
      <c r="K298" s="33">
        <f t="shared" si="48"/>
        <v>689.78</v>
      </c>
      <c r="L298" s="25"/>
      <c r="M298" s="34">
        <f t="shared" si="44"/>
        <v>1718.3600000000001</v>
      </c>
      <c r="N298" s="25"/>
      <c r="O298" s="34">
        <f t="shared" si="45"/>
        <v>24044.340000000004</v>
      </c>
      <c r="P298" s="5"/>
      <c r="Q298" s="6"/>
      <c r="R298" s="4"/>
      <c r="S298" s="4"/>
      <c r="T298" s="4"/>
      <c r="X298" s="4"/>
    </row>
    <row r="299" spans="2:15" ht="14.25">
      <c r="B299" s="77" t="s">
        <v>242</v>
      </c>
      <c r="C299" s="29" t="s">
        <v>22</v>
      </c>
      <c r="D299" s="78">
        <v>14</v>
      </c>
      <c r="E299" s="30">
        <v>202</v>
      </c>
      <c r="G299" s="31">
        <f t="shared" si="47"/>
        <v>696.13</v>
      </c>
      <c r="H299" s="32">
        <f t="shared" si="49"/>
        <v>354.34999999999997</v>
      </c>
      <c r="I299" s="32">
        <f t="shared" si="50"/>
        <v>9350.32</v>
      </c>
      <c r="J299" s="32">
        <f t="shared" si="43"/>
        <v>667.88</v>
      </c>
      <c r="K299" s="33">
        <f t="shared" si="48"/>
        <v>689.78</v>
      </c>
      <c r="L299" s="25"/>
      <c r="M299" s="34">
        <f t="shared" si="44"/>
        <v>1718.3600000000001</v>
      </c>
      <c r="N299" s="25"/>
      <c r="O299" s="34">
        <f t="shared" si="45"/>
        <v>24044.340000000004</v>
      </c>
    </row>
    <row r="300" spans="2:15" ht="14.25">
      <c r="B300" s="77" t="s">
        <v>243</v>
      </c>
      <c r="C300" s="29" t="s">
        <v>22</v>
      </c>
      <c r="D300" s="78">
        <v>14</v>
      </c>
      <c r="E300" s="30">
        <v>202</v>
      </c>
      <c r="G300" s="31">
        <f t="shared" si="47"/>
        <v>696.13</v>
      </c>
      <c r="H300" s="32">
        <f t="shared" si="49"/>
        <v>354.34999999999997</v>
      </c>
      <c r="I300" s="32">
        <f t="shared" si="50"/>
        <v>9350.32</v>
      </c>
      <c r="J300" s="32">
        <f t="shared" si="43"/>
        <v>667.88</v>
      </c>
      <c r="K300" s="33">
        <f t="shared" si="48"/>
        <v>689.78</v>
      </c>
      <c r="L300" s="25"/>
      <c r="M300" s="34">
        <f t="shared" si="44"/>
        <v>1718.3600000000001</v>
      </c>
      <c r="N300" s="25"/>
      <c r="O300" s="34">
        <f t="shared" si="45"/>
        <v>24044.340000000004</v>
      </c>
    </row>
    <row r="301" spans="2:15" ht="14.25">
      <c r="B301" s="61" t="s">
        <v>244</v>
      </c>
      <c r="C301" s="29" t="s">
        <v>22</v>
      </c>
      <c r="D301" s="78">
        <v>14</v>
      </c>
      <c r="E301" s="30">
        <v>202</v>
      </c>
      <c r="G301" s="31">
        <f t="shared" si="47"/>
        <v>696.13</v>
      </c>
      <c r="H301" s="32">
        <f t="shared" si="49"/>
        <v>354.34999999999997</v>
      </c>
      <c r="I301" s="32">
        <f t="shared" si="50"/>
        <v>9350.32</v>
      </c>
      <c r="J301" s="32">
        <f t="shared" si="43"/>
        <v>667.88</v>
      </c>
      <c r="K301" s="33">
        <f t="shared" si="48"/>
        <v>689.78</v>
      </c>
      <c r="L301" s="25"/>
      <c r="M301" s="34">
        <f t="shared" si="44"/>
        <v>1718.3600000000001</v>
      </c>
      <c r="N301" s="25"/>
      <c r="O301" s="34">
        <f t="shared" si="45"/>
        <v>24044.340000000004</v>
      </c>
    </row>
    <row r="302" spans="2:15" ht="14.25">
      <c r="B302" s="82" t="s">
        <v>245</v>
      </c>
      <c r="C302" s="29" t="s">
        <v>22</v>
      </c>
      <c r="D302" s="78">
        <v>14</v>
      </c>
      <c r="E302" s="30">
        <v>202</v>
      </c>
      <c r="G302" s="31">
        <f t="shared" si="47"/>
        <v>696.13</v>
      </c>
      <c r="H302" s="32">
        <f t="shared" si="49"/>
        <v>354.34999999999997</v>
      </c>
      <c r="I302" s="32">
        <f t="shared" si="50"/>
        <v>9350.32</v>
      </c>
      <c r="J302" s="32">
        <f t="shared" si="43"/>
        <v>667.88</v>
      </c>
      <c r="K302" s="33">
        <f t="shared" si="48"/>
        <v>689.78</v>
      </c>
      <c r="L302" s="25"/>
      <c r="M302" s="34">
        <f t="shared" si="44"/>
        <v>1718.3600000000001</v>
      </c>
      <c r="N302" s="25"/>
      <c r="O302" s="34">
        <f t="shared" si="45"/>
        <v>24044.340000000004</v>
      </c>
    </row>
    <row r="303" spans="2:15" ht="14.25">
      <c r="B303" s="77" t="s">
        <v>246</v>
      </c>
      <c r="C303" s="29" t="s">
        <v>22</v>
      </c>
      <c r="D303" s="78">
        <v>14</v>
      </c>
      <c r="E303" s="30">
        <v>202</v>
      </c>
      <c r="G303" s="31">
        <f t="shared" si="47"/>
        <v>696.13</v>
      </c>
      <c r="H303" s="32">
        <f t="shared" si="49"/>
        <v>354.34999999999997</v>
      </c>
      <c r="I303" s="32">
        <f t="shared" si="50"/>
        <v>9350.32</v>
      </c>
      <c r="J303" s="32">
        <f t="shared" si="43"/>
        <v>667.88</v>
      </c>
      <c r="K303" s="33">
        <f t="shared" si="48"/>
        <v>689.78</v>
      </c>
      <c r="L303" s="25"/>
      <c r="M303" s="34">
        <f t="shared" si="44"/>
        <v>1718.3600000000001</v>
      </c>
      <c r="N303" s="25"/>
      <c r="O303" s="34">
        <f t="shared" si="45"/>
        <v>24044.340000000004</v>
      </c>
    </row>
    <row r="304" spans="2:15" ht="14.25">
      <c r="B304" s="77" t="s">
        <v>247</v>
      </c>
      <c r="C304" s="29" t="s">
        <v>22</v>
      </c>
      <c r="D304" s="78">
        <v>14</v>
      </c>
      <c r="E304" s="30">
        <v>202</v>
      </c>
      <c r="G304" s="31">
        <f t="shared" si="47"/>
        <v>696.13</v>
      </c>
      <c r="H304" s="32">
        <f t="shared" si="49"/>
        <v>354.34999999999997</v>
      </c>
      <c r="I304" s="32">
        <f t="shared" si="50"/>
        <v>9350.32</v>
      </c>
      <c r="J304" s="32">
        <f t="shared" si="43"/>
        <v>667.88</v>
      </c>
      <c r="K304" s="33">
        <f t="shared" si="48"/>
        <v>689.78</v>
      </c>
      <c r="L304" s="25"/>
      <c r="M304" s="34">
        <f t="shared" si="44"/>
        <v>1718.3600000000001</v>
      </c>
      <c r="N304" s="25"/>
      <c r="O304" s="34">
        <f t="shared" si="45"/>
        <v>24044.340000000004</v>
      </c>
    </row>
    <row r="305" spans="2:15" ht="14.25">
      <c r="B305" s="77" t="s">
        <v>248</v>
      </c>
      <c r="C305" s="29" t="s">
        <v>22</v>
      </c>
      <c r="D305" s="78">
        <v>14</v>
      </c>
      <c r="E305" s="30">
        <v>202</v>
      </c>
      <c r="G305" s="31">
        <f t="shared" si="47"/>
        <v>696.13</v>
      </c>
      <c r="H305" s="32">
        <f t="shared" si="49"/>
        <v>354.34999999999997</v>
      </c>
      <c r="I305" s="32">
        <f t="shared" si="50"/>
        <v>9350.32</v>
      </c>
      <c r="J305" s="32">
        <f t="shared" si="43"/>
        <v>667.88</v>
      </c>
      <c r="K305" s="33">
        <f t="shared" si="48"/>
        <v>689.78</v>
      </c>
      <c r="L305" s="25"/>
      <c r="M305" s="34">
        <f t="shared" si="44"/>
        <v>1718.3600000000001</v>
      </c>
      <c r="N305" s="25"/>
      <c r="O305" s="34">
        <f t="shared" si="45"/>
        <v>24044.340000000004</v>
      </c>
    </row>
    <row r="306" spans="1:15" ht="28.5">
      <c r="A306" s="35"/>
      <c r="B306" s="61" t="s">
        <v>226</v>
      </c>
      <c r="C306" s="29" t="s">
        <v>22</v>
      </c>
      <c r="D306" s="78">
        <v>14</v>
      </c>
      <c r="E306" s="30">
        <v>202</v>
      </c>
      <c r="G306" s="31">
        <f t="shared" si="47"/>
        <v>696.13</v>
      </c>
      <c r="H306" s="32">
        <f t="shared" si="49"/>
        <v>354.34999999999997</v>
      </c>
      <c r="I306" s="32">
        <f t="shared" si="50"/>
        <v>9350.32</v>
      </c>
      <c r="J306" s="32">
        <f t="shared" si="43"/>
        <v>667.88</v>
      </c>
      <c r="K306" s="33">
        <f t="shared" si="48"/>
        <v>689.78</v>
      </c>
      <c r="L306" s="25"/>
      <c r="M306" s="34">
        <f t="shared" si="44"/>
        <v>1718.3600000000001</v>
      </c>
      <c r="N306" s="25"/>
      <c r="O306" s="34">
        <f t="shared" si="45"/>
        <v>24044.340000000004</v>
      </c>
    </row>
    <row r="307" spans="1:15" ht="14.25">
      <c r="A307" s="35"/>
      <c r="B307" s="61" t="s">
        <v>227</v>
      </c>
      <c r="C307" s="29" t="s">
        <v>22</v>
      </c>
      <c r="D307" s="78">
        <v>14</v>
      </c>
      <c r="E307" s="30">
        <v>202</v>
      </c>
      <c r="G307" s="31">
        <f t="shared" si="47"/>
        <v>696.13</v>
      </c>
      <c r="H307" s="32">
        <f t="shared" si="49"/>
        <v>354.34999999999997</v>
      </c>
      <c r="I307" s="32">
        <f t="shared" si="50"/>
        <v>9350.32</v>
      </c>
      <c r="J307" s="32">
        <f t="shared" si="43"/>
        <v>667.88</v>
      </c>
      <c r="K307" s="33">
        <f t="shared" si="48"/>
        <v>689.78</v>
      </c>
      <c r="L307" s="25"/>
      <c r="M307" s="34">
        <f t="shared" si="44"/>
        <v>1718.3600000000001</v>
      </c>
      <c r="N307" s="25"/>
      <c r="O307" s="34">
        <f t="shared" si="45"/>
        <v>24044.340000000004</v>
      </c>
    </row>
    <row r="308" spans="1:15" ht="28.5">
      <c r="A308" s="35"/>
      <c r="B308" s="61" t="s">
        <v>228</v>
      </c>
      <c r="C308" s="29" t="s">
        <v>22</v>
      </c>
      <c r="D308" s="78">
        <v>14</v>
      </c>
      <c r="E308" s="30">
        <v>202</v>
      </c>
      <c r="G308" s="31">
        <f t="shared" si="47"/>
        <v>696.13</v>
      </c>
      <c r="H308" s="32">
        <f t="shared" si="49"/>
        <v>354.34999999999997</v>
      </c>
      <c r="I308" s="32">
        <f t="shared" si="50"/>
        <v>9350.32</v>
      </c>
      <c r="J308" s="32">
        <f t="shared" si="43"/>
        <v>667.88</v>
      </c>
      <c r="K308" s="33">
        <f t="shared" si="48"/>
        <v>689.78</v>
      </c>
      <c r="L308" s="25"/>
      <c r="M308" s="34">
        <f t="shared" si="44"/>
        <v>1718.3600000000001</v>
      </c>
      <c r="N308" s="25"/>
      <c r="O308" s="34">
        <f t="shared" si="45"/>
        <v>24044.340000000004</v>
      </c>
    </row>
    <row r="309" spans="1:15" ht="28.5">
      <c r="A309" s="35"/>
      <c r="B309" s="61" t="s">
        <v>229</v>
      </c>
      <c r="C309" s="29" t="s">
        <v>22</v>
      </c>
      <c r="D309" s="78">
        <v>14</v>
      </c>
      <c r="E309" s="30">
        <v>202</v>
      </c>
      <c r="G309" s="31">
        <f t="shared" si="47"/>
        <v>696.13</v>
      </c>
      <c r="H309" s="32">
        <f t="shared" si="49"/>
        <v>354.34999999999997</v>
      </c>
      <c r="I309" s="32">
        <f t="shared" si="50"/>
        <v>9350.32</v>
      </c>
      <c r="J309" s="32">
        <f t="shared" si="43"/>
        <v>667.88</v>
      </c>
      <c r="K309" s="33">
        <f t="shared" si="48"/>
        <v>689.78</v>
      </c>
      <c r="L309" s="25"/>
      <c r="M309" s="34">
        <f t="shared" si="44"/>
        <v>1718.3600000000001</v>
      </c>
      <c r="N309" s="25"/>
      <c r="O309" s="34">
        <f t="shared" si="45"/>
        <v>24044.340000000004</v>
      </c>
    </row>
    <row r="310" spans="2:15" ht="14.25">
      <c r="B310" s="77" t="s">
        <v>249</v>
      </c>
      <c r="C310" s="29" t="s">
        <v>22</v>
      </c>
      <c r="D310" s="78">
        <v>14</v>
      </c>
      <c r="E310" s="30">
        <v>202</v>
      </c>
      <c r="G310" s="31">
        <f t="shared" si="47"/>
        <v>696.13</v>
      </c>
      <c r="H310" s="32">
        <f t="shared" si="49"/>
        <v>354.34999999999997</v>
      </c>
      <c r="I310" s="32">
        <f t="shared" si="50"/>
        <v>9350.32</v>
      </c>
      <c r="J310" s="32">
        <f t="shared" si="43"/>
        <v>667.88</v>
      </c>
      <c r="K310" s="33">
        <f t="shared" si="48"/>
        <v>689.78</v>
      </c>
      <c r="L310" s="25"/>
      <c r="M310" s="34">
        <f t="shared" si="44"/>
        <v>1718.3600000000001</v>
      </c>
      <c r="N310" s="25"/>
      <c r="O310" s="34">
        <f t="shared" si="45"/>
        <v>24044.340000000004</v>
      </c>
    </row>
    <row r="311" spans="2:15" ht="14.25">
      <c r="B311" s="61" t="s">
        <v>250</v>
      </c>
      <c r="C311" s="29" t="s">
        <v>22</v>
      </c>
      <c r="D311" s="78">
        <v>14</v>
      </c>
      <c r="E311" s="30">
        <v>202</v>
      </c>
      <c r="G311" s="31">
        <f t="shared" si="47"/>
        <v>696.13</v>
      </c>
      <c r="H311" s="32">
        <f t="shared" si="49"/>
        <v>354.34999999999997</v>
      </c>
      <c r="I311" s="32">
        <f t="shared" si="50"/>
        <v>9350.32</v>
      </c>
      <c r="J311" s="32">
        <f t="shared" si="43"/>
        <v>667.88</v>
      </c>
      <c r="K311" s="33">
        <f t="shared" si="48"/>
        <v>689.78</v>
      </c>
      <c r="L311" s="25"/>
      <c r="M311" s="34">
        <f t="shared" si="44"/>
        <v>1718.3600000000001</v>
      </c>
      <c r="N311" s="25"/>
      <c r="O311" s="34">
        <f t="shared" si="45"/>
        <v>24044.340000000004</v>
      </c>
    </row>
    <row r="312" spans="2:15" ht="14.25">
      <c r="B312" s="77" t="s">
        <v>251</v>
      </c>
      <c r="C312" s="29" t="s">
        <v>22</v>
      </c>
      <c r="D312" s="78">
        <v>14</v>
      </c>
      <c r="E312" s="30">
        <v>202</v>
      </c>
      <c r="G312" s="31">
        <f t="shared" si="47"/>
        <v>696.13</v>
      </c>
      <c r="H312" s="32">
        <f t="shared" si="49"/>
        <v>354.34999999999997</v>
      </c>
      <c r="I312" s="32">
        <f t="shared" si="50"/>
        <v>9350.32</v>
      </c>
      <c r="J312" s="32">
        <f t="shared" si="43"/>
        <v>667.88</v>
      </c>
      <c r="K312" s="33">
        <f t="shared" si="48"/>
        <v>689.78</v>
      </c>
      <c r="L312" s="25"/>
      <c r="M312" s="34">
        <f t="shared" si="44"/>
        <v>1718.3600000000001</v>
      </c>
      <c r="N312" s="25"/>
      <c r="O312" s="34">
        <f t="shared" si="45"/>
        <v>24044.340000000004</v>
      </c>
    </row>
    <row r="313" spans="2:15" ht="14.25">
      <c r="B313" s="61" t="s">
        <v>252</v>
      </c>
      <c r="C313" s="29" t="s">
        <v>22</v>
      </c>
      <c r="D313" s="78">
        <v>14</v>
      </c>
      <c r="E313" s="30">
        <v>201</v>
      </c>
      <c r="G313" s="31">
        <f t="shared" si="47"/>
        <v>696.13</v>
      </c>
      <c r="H313" s="32">
        <f t="shared" si="49"/>
        <v>354.34999999999997</v>
      </c>
      <c r="I313" s="32">
        <f t="shared" si="50"/>
        <v>8578.36</v>
      </c>
      <c r="J313" s="32">
        <f t="shared" si="43"/>
        <v>612.74</v>
      </c>
      <c r="K313" s="33">
        <f t="shared" si="48"/>
        <v>689.78</v>
      </c>
      <c r="L313" s="25"/>
      <c r="M313" s="34">
        <f t="shared" si="44"/>
        <v>1663.22</v>
      </c>
      <c r="N313" s="25"/>
      <c r="O313" s="34">
        <f t="shared" si="45"/>
        <v>23272.380000000005</v>
      </c>
    </row>
    <row r="314" spans="2:15" ht="14.25">
      <c r="B314" s="61" t="s">
        <v>253</v>
      </c>
      <c r="C314" s="29" t="s">
        <v>22</v>
      </c>
      <c r="D314" s="78">
        <v>14</v>
      </c>
      <c r="E314" s="30">
        <v>201</v>
      </c>
      <c r="G314" s="31">
        <f t="shared" si="47"/>
        <v>696.13</v>
      </c>
      <c r="H314" s="32">
        <f t="shared" si="49"/>
        <v>354.34999999999997</v>
      </c>
      <c r="I314" s="32">
        <f t="shared" si="50"/>
        <v>8578.36</v>
      </c>
      <c r="J314" s="32">
        <f>ROUND(I314/14,2)</f>
        <v>612.74</v>
      </c>
      <c r="K314" s="33">
        <f t="shared" si="48"/>
        <v>689.78</v>
      </c>
      <c r="L314" s="25"/>
      <c r="M314" s="34">
        <f t="shared" si="44"/>
        <v>1663.22</v>
      </c>
      <c r="N314" s="25"/>
      <c r="O314" s="34">
        <f t="shared" si="45"/>
        <v>23272.380000000005</v>
      </c>
    </row>
    <row r="315" spans="2:15" ht="14.25">
      <c r="B315" s="77" t="s">
        <v>254</v>
      </c>
      <c r="C315" s="29" t="s">
        <v>22</v>
      </c>
      <c r="D315" s="78">
        <v>14</v>
      </c>
      <c r="E315" s="30">
        <v>201</v>
      </c>
      <c r="G315" s="31">
        <f t="shared" si="47"/>
        <v>696.13</v>
      </c>
      <c r="H315" s="32">
        <f t="shared" si="49"/>
        <v>354.34999999999997</v>
      </c>
      <c r="I315" s="32">
        <f t="shared" si="50"/>
        <v>8578.36</v>
      </c>
      <c r="J315" s="32">
        <f t="shared" si="43"/>
        <v>612.74</v>
      </c>
      <c r="K315" s="33">
        <f t="shared" si="48"/>
        <v>689.78</v>
      </c>
      <c r="L315" s="25"/>
      <c r="M315" s="34">
        <f t="shared" si="44"/>
        <v>1663.22</v>
      </c>
      <c r="N315" s="25"/>
      <c r="O315" s="34">
        <f t="shared" si="45"/>
        <v>23272.380000000005</v>
      </c>
    </row>
    <row r="316" spans="2:15" ht="14.25">
      <c r="B316" s="77" t="s">
        <v>255</v>
      </c>
      <c r="C316" s="29" t="s">
        <v>22</v>
      </c>
      <c r="D316" s="78">
        <v>14</v>
      </c>
      <c r="E316" s="30">
        <v>201</v>
      </c>
      <c r="G316" s="31">
        <f t="shared" si="47"/>
        <v>696.13</v>
      </c>
      <c r="H316" s="32">
        <f t="shared" si="49"/>
        <v>354.34999999999997</v>
      </c>
      <c r="I316" s="32">
        <f t="shared" si="50"/>
        <v>8578.36</v>
      </c>
      <c r="J316" s="32">
        <f t="shared" si="43"/>
        <v>612.74</v>
      </c>
      <c r="K316" s="33">
        <f t="shared" si="48"/>
        <v>689.78</v>
      </c>
      <c r="L316" s="25"/>
      <c r="M316" s="34">
        <f t="shared" si="44"/>
        <v>1663.22</v>
      </c>
      <c r="N316" s="25"/>
      <c r="O316" s="34">
        <f t="shared" si="45"/>
        <v>23272.380000000005</v>
      </c>
    </row>
    <row r="317" spans="2:15" ht="14.25">
      <c r="B317" s="61" t="s">
        <v>256</v>
      </c>
      <c r="C317" s="29" t="s">
        <v>22</v>
      </c>
      <c r="D317" s="78">
        <v>14</v>
      </c>
      <c r="E317" s="30">
        <v>201</v>
      </c>
      <c r="G317" s="31">
        <f t="shared" si="47"/>
        <v>696.13</v>
      </c>
      <c r="H317" s="32">
        <f t="shared" si="49"/>
        <v>354.34999999999997</v>
      </c>
      <c r="I317" s="32">
        <f t="shared" si="50"/>
        <v>8578.36</v>
      </c>
      <c r="J317" s="32">
        <f t="shared" si="43"/>
        <v>612.74</v>
      </c>
      <c r="K317" s="33">
        <f t="shared" si="48"/>
        <v>689.78</v>
      </c>
      <c r="L317" s="25"/>
      <c r="M317" s="34">
        <f t="shared" si="44"/>
        <v>1663.22</v>
      </c>
      <c r="N317" s="25"/>
      <c r="O317" s="34">
        <f t="shared" si="45"/>
        <v>23272.380000000005</v>
      </c>
    </row>
    <row r="318" spans="2:15" ht="14.25">
      <c r="B318" s="77" t="s">
        <v>257</v>
      </c>
      <c r="C318" s="29" t="s">
        <v>22</v>
      </c>
      <c r="D318" s="78">
        <v>14</v>
      </c>
      <c r="E318" s="30">
        <v>201</v>
      </c>
      <c r="G318" s="31">
        <f t="shared" si="47"/>
        <v>696.13</v>
      </c>
      <c r="H318" s="32">
        <f t="shared" si="49"/>
        <v>354.34999999999997</v>
      </c>
      <c r="I318" s="32">
        <f t="shared" si="50"/>
        <v>8578.36</v>
      </c>
      <c r="J318" s="32">
        <f t="shared" si="43"/>
        <v>612.74</v>
      </c>
      <c r="K318" s="33">
        <f t="shared" si="48"/>
        <v>689.78</v>
      </c>
      <c r="L318" s="25"/>
      <c r="M318" s="34">
        <f t="shared" si="44"/>
        <v>1663.22</v>
      </c>
      <c r="N318" s="25"/>
      <c r="O318" s="34">
        <f t="shared" si="45"/>
        <v>23272.380000000005</v>
      </c>
    </row>
    <row r="319" spans="2:15" ht="14.25">
      <c r="B319" s="77" t="s">
        <v>258</v>
      </c>
      <c r="C319" s="29" t="s">
        <v>22</v>
      </c>
      <c r="D319" s="78">
        <v>14</v>
      </c>
      <c r="E319" s="30">
        <v>201</v>
      </c>
      <c r="G319" s="31">
        <f t="shared" si="47"/>
        <v>696.13</v>
      </c>
      <c r="H319" s="32">
        <f t="shared" si="49"/>
        <v>354.34999999999997</v>
      </c>
      <c r="I319" s="32">
        <f t="shared" si="50"/>
        <v>8578.36</v>
      </c>
      <c r="J319" s="32">
        <f t="shared" si="43"/>
        <v>612.74</v>
      </c>
      <c r="K319" s="33">
        <f t="shared" si="48"/>
        <v>689.78</v>
      </c>
      <c r="L319" s="25"/>
      <c r="M319" s="34">
        <f t="shared" si="44"/>
        <v>1663.22</v>
      </c>
      <c r="N319" s="25"/>
      <c r="O319" s="34">
        <f t="shared" si="45"/>
        <v>23272.380000000005</v>
      </c>
    </row>
    <row r="320" spans="2:15" ht="14.25">
      <c r="B320" s="61" t="s">
        <v>259</v>
      </c>
      <c r="C320" s="29" t="s">
        <v>22</v>
      </c>
      <c r="D320" s="78">
        <v>14</v>
      </c>
      <c r="E320" s="30">
        <v>201</v>
      </c>
      <c r="G320" s="31">
        <f t="shared" si="47"/>
        <v>696.13</v>
      </c>
      <c r="H320" s="32">
        <f t="shared" si="49"/>
        <v>354.34999999999997</v>
      </c>
      <c r="I320" s="32">
        <f t="shared" si="50"/>
        <v>8578.36</v>
      </c>
      <c r="J320" s="32">
        <f t="shared" si="43"/>
        <v>612.74</v>
      </c>
      <c r="K320" s="33">
        <f t="shared" si="48"/>
        <v>689.78</v>
      </c>
      <c r="L320" s="25"/>
      <c r="M320" s="34">
        <f t="shared" si="44"/>
        <v>1663.22</v>
      </c>
      <c r="N320" s="25"/>
      <c r="O320" s="34">
        <f t="shared" si="45"/>
        <v>23272.380000000005</v>
      </c>
    </row>
    <row r="321" spans="2:15" ht="14.25">
      <c r="B321" s="77" t="s">
        <v>260</v>
      </c>
      <c r="C321" s="29" t="s">
        <v>24</v>
      </c>
      <c r="D321" s="78">
        <v>12</v>
      </c>
      <c r="E321" s="30">
        <v>148</v>
      </c>
      <c r="G321" s="31">
        <f t="shared" si="47"/>
        <v>637.14</v>
      </c>
      <c r="H321" s="32">
        <f t="shared" si="49"/>
        <v>302.14</v>
      </c>
      <c r="I321" s="32">
        <f t="shared" si="50"/>
        <v>10724.699999999999</v>
      </c>
      <c r="J321" s="32">
        <f t="shared" si="43"/>
        <v>766.05</v>
      </c>
      <c r="K321" s="33">
        <f t="shared" si="48"/>
        <v>637.14</v>
      </c>
      <c r="L321" s="25"/>
      <c r="M321" s="34">
        <f t="shared" si="44"/>
        <v>1705.33</v>
      </c>
      <c r="N321" s="25"/>
      <c r="O321" s="34">
        <f t="shared" si="45"/>
        <v>23874.62</v>
      </c>
    </row>
    <row r="322" spans="2:15" ht="14.25">
      <c r="B322" s="77" t="s">
        <v>261</v>
      </c>
      <c r="C322" s="29" t="s">
        <v>24</v>
      </c>
      <c r="D322" s="78">
        <v>12</v>
      </c>
      <c r="E322" s="30">
        <v>148</v>
      </c>
      <c r="G322" s="31">
        <f t="shared" si="47"/>
        <v>637.14</v>
      </c>
      <c r="H322" s="32">
        <f t="shared" si="49"/>
        <v>302.14</v>
      </c>
      <c r="I322" s="32">
        <f t="shared" si="50"/>
        <v>10724.699999999999</v>
      </c>
      <c r="J322" s="32">
        <f t="shared" si="43"/>
        <v>766.05</v>
      </c>
      <c r="K322" s="33">
        <f t="shared" si="48"/>
        <v>637.14</v>
      </c>
      <c r="L322" s="25"/>
      <c r="M322" s="34">
        <f t="shared" si="44"/>
        <v>1705.33</v>
      </c>
      <c r="N322" s="25"/>
      <c r="O322" s="34">
        <f t="shared" si="45"/>
        <v>23874.62</v>
      </c>
    </row>
    <row r="323" spans="2:15" ht="14.25">
      <c r="B323" s="77" t="s">
        <v>262</v>
      </c>
      <c r="C323" s="29" t="s">
        <v>24</v>
      </c>
      <c r="D323" s="78">
        <v>11</v>
      </c>
      <c r="E323" s="30">
        <v>141</v>
      </c>
      <c r="G323" s="31">
        <f t="shared" si="47"/>
        <v>637.14</v>
      </c>
      <c r="H323" s="32">
        <f t="shared" si="49"/>
        <v>276.04</v>
      </c>
      <c r="I323" s="32">
        <f t="shared" si="50"/>
        <v>9446.36</v>
      </c>
      <c r="J323" s="32">
        <f t="shared" si="43"/>
        <v>674.74</v>
      </c>
      <c r="K323" s="33">
        <f t="shared" si="48"/>
        <v>637.14</v>
      </c>
      <c r="L323" s="25"/>
      <c r="M323" s="34">
        <f t="shared" si="44"/>
        <v>1587.92</v>
      </c>
      <c r="N323" s="25"/>
      <c r="O323" s="34">
        <f t="shared" si="45"/>
        <v>22230.88</v>
      </c>
    </row>
    <row r="324" spans="2:15" ht="14.25">
      <c r="B324" s="77" t="s">
        <v>263</v>
      </c>
      <c r="C324" s="29" t="s">
        <v>24</v>
      </c>
      <c r="D324" s="78">
        <v>11</v>
      </c>
      <c r="E324" s="30">
        <v>141</v>
      </c>
      <c r="G324" s="31">
        <f t="shared" si="47"/>
        <v>637.14</v>
      </c>
      <c r="H324" s="32">
        <f t="shared" si="49"/>
        <v>276.04</v>
      </c>
      <c r="I324" s="32">
        <f t="shared" si="50"/>
        <v>9446.36</v>
      </c>
      <c r="J324" s="32">
        <f t="shared" si="43"/>
        <v>674.74</v>
      </c>
      <c r="K324" s="33">
        <f t="shared" si="48"/>
        <v>637.14</v>
      </c>
      <c r="L324" s="25"/>
      <c r="M324" s="34">
        <f t="shared" si="44"/>
        <v>1587.92</v>
      </c>
      <c r="N324" s="25"/>
      <c r="O324" s="34">
        <f t="shared" si="45"/>
        <v>22230.88</v>
      </c>
    </row>
    <row r="325" spans="2:15" ht="14.25">
      <c r="B325" s="61" t="s">
        <v>264</v>
      </c>
      <c r="C325" s="29" t="s">
        <v>24</v>
      </c>
      <c r="D325" s="78">
        <v>11</v>
      </c>
      <c r="E325" s="30">
        <v>201</v>
      </c>
      <c r="G325" s="31">
        <f t="shared" si="47"/>
        <v>637.14</v>
      </c>
      <c r="H325" s="32">
        <f t="shared" si="49"/>
        <v>276.04</v>
      </c>
      <c r="I325" s="32">
        <f t="shared" si="50"/>
        <v>8578.36</v>
      </c>
      <c r="J325" s="32">
        <f t="shared" si="43"/>
        <v>612.74</v>
      </c>
      <c r="K325" s="33">
        <f t="shared" si="48"/>
        <v>637.14</v>
      </c>
      <c r="L325" s="25"/>
      <c r="M325" s="34">
        <f t="shared" si="44"/>
        <v>1525.92</v>
      </c>
      <c r="N325" s="25"/>
      <c r="O325" s="34">
        <f t="shared" si="45"/>
        <v>21362.88</v>
      </c>
    </row>
    <row r="326" spans="2:15" ht="14.25">
      <c r="B326" s="77" t="s">
        <v>265</v>
      </c>
      <c r="C326" s="29" t="s">
        <v>24</v>
      </c>
      <c r="D326" s="78">
        <v>11</v>
      </c>
      <c r="E326" s="30">
        <v>141</v>
      </c>
      <c r="G326" s="31">
        <f t="shared" si="47"/>
        <v>637.14</v>
      </c>
      <c r="H326" s="32">
        <f t="shared" si="49"/>
        <v>276.04</v>
      </c>
      <c r="I326" s="32">
        <f t="shared" si="50"/>
        <v>9446.36</v>
      </c>
      <c r="J326" s="32">
        <f t="shared" si="43"/>
        <v>674.74</v>
      </c>
      <c r="K326" s="33">
        <f t="shared" si="48"/>
        <v>637.14</v>
      </c>
      <c r="L326" s="25"/>
      <c r="M326" s="34">
        <f t="shared" si="44"/>
        <v>1587.92</v>
      </c>
      <c r="N326" s="25"/>
      <c r="O326" s="34">
        <f t="shared" si="45"/>
        <v>22230.88</v>
      </c>
    </row>
    <row r="327" spans="2:15" ht="14.25">
      <c r="B327" s="77" t="s">
        <v>266</v>
      </c>
      <c r="C327" s="29" t="s">
        <v>24</v>
      </c>
      <c r="D327" s="78">
        <v>10</v>
      </c>
      <c r="E327" s="30">
        <v>144</v>
      </c>
      <c r="G327" s="31">
        <f t="shared" si="47"/>
        <v>637.14</v>
      </c>
      <c r="H327" s="32">
        <f t="shared" si="49"/>
        <v>250</v>
      </c>
      <c r="I327" s="32">
        <f t="shared" si="50"/>
        <v>9113.44</v>
      </c>
      <c r="J327" s="32">
        <f t="shared" si="43"/>
        <v>650.96</v>
      </c>
      <c r="K327" s="33">
        <f t="shared" si="48"/>
        <v>637.14</v>
      </c>
      <c r="L327" s="25"/>
      <c r="M327" s="34">
        <f t="shared" si="44"/>
        <v>1538.1</v>
      </c>
      <c r="N327" s="25"/>
      <c r="O327" s="34">
        <f t="shared" si="45"/>
        <v>21533.399999999998</v>
      </c>
    </row>
    <row r="328" spans="2:15" ht="14.25">
      <c r="B328" s="83" t="s">
        <v>267</v>
      </c>
      <c r="C328" s="64" t="s">
        <v>24</v>
      </c>
      <c r="D328" s="64">
        <v>10</v>
      </c>
      <c r="E328" s="65">
        <v>146</v>
      </c>
      <c r="G328" s="66">
        <f t="shared" si="47"/>
        <v>637.14</v>
      </c>
      <c r="H328" s="67">
        <f t="shared" si="49"/>
        <v>250</v>
      </c>
      <c r="I328" s="67">
        <f t="shared" si="50"/>
        <v>8383.48</v>
      </c>
      <c r="J328" s="67">
        <f>ROUND(I328/14,2)</f>
        <v>598.82</v>
      </c>
      <c r="K328" s="68">
        <f t="shared" si="48"/>
        <v>637.14</v>
      </c>
      <c r="L328" s="25"/>
      <c r="M328" s="69">
        <f>+G328+H328+J328</f>
        <v>1485.96</v>
      </c>
      <c r="N328" s="25"/>
      <c r="O328" s="69">
        <f>+M328*14-2*G328+2*K328</f>
        <v>20803.440000000002</v>
      </c>
    </row>
    <row r="329" spans="2:4" ht="14.25">
      <c r="B329" s="70"/>
      <c r="C329" s="84"/>
      <c r="D329" s="84"/>
    </row>
    <row r="330" spans="2:5" ht="14.25">
      <c r="B330" s="70"/>
      <c r="C330" s="85"/>
      <c r="D330" s="84"/>
      <c r="E330" s="3"/>
    </row>
    <row r="331" spans="3:4" ht="14.25">
      <c r="C331" s="84"/>
      <c r="D331" s="84"/>
    </row>
    <row r="332" spans="2:15" ht="15">
      <c r="B332" s="86" t="s">
        <v>268</v>
      </c>
      <c r="C332" s="87"/>
      <c r="D332" s="87"/>
      <c r="E332" s="87"/>
      <c r="F332" s="87"/>
      <c r="G332" s="87"/>
      <c r="H332" s="87"/>
      <c r="I332" s="87"/>
      <c r="J332" s="88"/>
      <c r="M332" s="89"/>
      <c r="N332" s="90"/>
      <c r="O332" s="89"/>
    </row>
    <row r="333" spans="2:30" ht="15">
      <c r="B333" s="91" t="s">
        <v>1</v>
      </c>
      <c r="C333" s="148" t="s">
        <v>269</v>
      </c>
      <c r="D333" s="148"/>
      <c r="E333" s="148"/>
      <c r="F333" s="148"/>
      <c r="G333" s="148"/>
      <c r="H333" s="148"/>
      <c r="I333" s="149" t="s">
        <v>270</v>
      </c>
      <c r="J333" s="149"/>
      <c r="K333" s="93" t="s">
        <v>271</v>
      </c>
      <c r="L333" s="92"/>
      <c r="M333" s="93" t="s">
        <v>10</v>
      </c>
      <c r="N333" s="94"/>
      <c r="O333" s="93" t="s">
        <v>11</v>
      </c>
      <c r="X333" s="95">
        <v>2021</v>
      </c>
      <c r="Y333" s="96">
        <v>0.025</v>
      </c>
      <c r="Z333" s="97" t="s">
        <v>65</v>
      </c>
      <c r="AA333" s="98" t="s">
        <v>66</v>
      </c>
      <c r="AB333" s="99"/>
      <c r="AC333" s="98" t="s">
        <v>67</v>
      </c>
      <c r="AD333" s="98" t="s">
        <v>66</v>
      </c>
    </row>
    <row r="334" spans="2:30" ht="24" customHeight="1">
      <c r="B334" s="101" t="s">
        <v>272</v>
      </c>
      <c r="C334" s="145" t="s">
        <v>273</v>
      </c>
      <c r="D334" s="145"/>
      <c r="E334" s="145"/>
      <c r="F334" s="145"/>
      <c r="G334" s="145"/>
      <c r="H334" s="145"/>
      <c r="I334" s="143">
        <f>ROUND(O334/14,2)</f>
        <v>3717.6</v>
      </c>
      <c r="J334" s="144"/>
      <c r="K334" s="117">
        <v>100</v>
      </c>
      <c r="L334" s="102"/>
      <c r="M334" s="119">
        <f>ROUND(I334*K334%,2)</f>
        <v>3717.6</v>
      </c>
      <c r="N334" s="119"/>
      <c r="O334" s="120">
        <v>52046.40000000001</v>
      </c>
      <c r="X334" s="100">
        <v>50776.87</v>
      </c>
      <c r="Y334" s="100">
        <f>+X334*2.5%+X334</f>
        <v>52046.291750000004</v>
      </c>
      <c r="Z334" s="100">
        <f>+ROUND(Y334/14,2)</f>
        <v>3717.59</v>
      </c>
      <c r="AA334" s="100">
        <f>+Z334*14</f>
        <v>52046.26</v>
      </c>
      <c r="AB334" s="100">
        <f>+AA334-Y334</f>
        <v>-0.03175000000192085</v>
      </c>
      <c r="AC334" s="100">
        <f>+ROUNDUP(Y334/14,2)</f>
        <v>3717.6000000000004</v>
      </c>
      <c r="AD334" s="100">
        <f>+AC334*14</f>
        <v>52046.40000000001</v>
      </c>
    </row>
    <row r="335" spans="2:30" ht="28.5">
      <c r="B335" s="101" t="s">
        <v>274</v>
      </c>
      <c r="C335" s="145" t="s">
        <v>275</v>
      </c>
      <c r="D335" s="145"/>
      <c r="E335" s="145"/>
      <c r="F335" s="145"/>
      <c r="G335" s="145"/>
      <c r="H335" s="145"/>
      <c r="I335" s="143">
        <f aca="true" t="shared" si="51" ref="I335:I349">ROUND(O335/14,2)</f>
        <v>3717.6</v>
      </c>
      <c r="J335" s="144"/>
      <c r="K335" s="117">
        <v>100</v>
      </c>
      <c r="L335" s="102"/>
      <c r="M335" s="119">
        <f aca="true" t="shared" si="52" ref="M335:M348">ROUND(I335*K335%,2)</f>
        <v>3717.6</v>
      </c>
      <c r="N335" s="121"/>
      <c r="O335" s="120">
        <v>52046.40000000001</v>
      </c>
      <c r="X335" s="100">
        <v>50776.87</v>
      </c>
      <c r="Y335" s="100">
        <f aca="true" t="shared" si="53" ref="Y335:Y355">+X335*2.5%+X335</f>
        <v>52046.291750000004</v>
      </c>
      <c r="Z335" s="100">
        <f aca="true" t="shared" si="54" ref="Z335:Z355">+ROUND(Y335/14,2)</f>
        <v>3717.59</v>
      </c>
      <c r="AA335" s="100">
        <f aca="true" t="shared" si="55" ref="AA335:AA355">+Z335*14</f>
        <v>52046.26</v>
      </c>
      <c r="AB335" s="100">
        <f aca="true" t="shared" si="56" ref="AB335:AB355">+AA335-Y335</f>
        <v>-0.03175000000192085</v>
      </c>
      <c r="AC335" s="100">
        <f aca="true" t="shared" si="57" ref="AC335:AC355">+ROUNDUP(Y335/14,2)</f>
        <v>3717.6000000000004</v>
      </c>
      <c r="AD335" s="100">
        <f aca="true" t="shared" si="58" ref="AD335:AD355">+AC335*14</f>
        <v>52046.40000000001</v>
      </c>
    </row>
    <row r="336" spans="2:30" ht="28.5">
      <c r="B336" s="101" t="s">
        <v>274</v>
      </c>
      <c r="C336" s="145" t="s">
        <v>300</v>
      </c>
      <c r="D336" s="145"/>
      <c r="E336" s="145"/>
      <c r="F336" s="145"/>
      <c r="G336" s="145"/>
      <c r="H336" s="145"/>
      <c r="I336" s="143">
        <f t="shared" si="51"/>
        <v>3717.6</v>
      </c>
      <c r="J336" s="144"/>
      <c r="K336" s="117">
        <v>100</v>
      </c>
      <c r="L336" s="102"/>
      <c r="M336" s="119">
        <f t="shared" si="52"/>
        <v>3717.6</v>
      </c>
      <c r="N336" s="121"/>
      <c r="O336" s="120">
        <v>52046.40000000001</v>
      </c>
      <c r="X336" s="100">
        <v>50776.87</v>
      </c>
      <c r="Y336" s="100">
        <f t="shared" si="53"/>
        <v>52046.291750000004</v>
      </c>
      <c r="Z336" s="100">
        <f t="shared" si="54"/>
        <v>3717.59</v>
      </c>
      <c r="AA336" s="100">
        <f t="shared" si="55"/>
        <v>52046.26</v>
      </c>
      <c r="AB336" s="100">
        <f t="shared" si="56"/>
        <v>-0.03175000000192085</v>
      </c>
      <c r="AC336" s="100">
        <f t="shared" si="57"/>
        <v>3717.6000000000004</v>
      </c>
      <c r="AD336" s="100">
        <f t="shared" si="58"/>
        <v>52046.40000000001</v>
      </c>
    </row>
    <row r="337" spans="2:30" ht="28.5">
      <c r="B337" s="101" t="s">
        <v>274</v>
      </c>
      <c r="C337" s="145"/>
      <c r="D337" s="145"/>
      <c r="E337" s="145"/>
      <c r="F337" s="145"/>
      <c r="G337" s="145"/>
      <c r="H337" s="145"/>
      <c r="I337" s="143">
        <f t="shared" si="51"/>
        <v>3717.6</v>
      </c>
      <c r="J337" s="144"/>
      <c r="K337" s="117">
        <v>100</v>
      </c>
      <c r="L337" s="102"/>
      <c r="M337" s="119">
        <f t="shared" si="52"/>
        <v>3717.6</v>
      </c>
      <c r="N337" s="121"/>
      <c r="O337" s="120">
        <v>52046.40000000001</v>
      </c>
      <c r="X337" s="100">
        <v>50776.87</v>
      </c>
      <c r="Y337" s="100">
        <f t="shared" si="53"/>
        <v>52046.291750000004</v>
      </c>
      <c r="Z337" s="100">
        <f t="shared" si="54"/>
        <v>3717.59</v>
      </c>
      <c r="AA337" s="100">
        <f t="shared" si="55"/>
        <v>52046.26</v>
      </c>
      <c r="AB337" s="100">
        <f t="shared" si="56"/>
        <v>-0.03175000000192085</v>
      </c>
      <c r="AC337" s="100">
        <f t="shared" si="57"/>
        <v>3717.6000000000004</v>
      </c>
      <c r="AD337" s="100">
        <f t="shared" si="58"/>
        <v>52046.40000000001</v>
      </c>
    </row>
    <row r="338" spans="2:30" ht="28.5">
      <c r="B338" s="101" t="s">
        <v>276</v>
      </c>
      <c r="C338" s="145" t="s">
        <v>304</v>
      </c>
      <c r="D338" s="145"/>
      <c r="E338" s="145"/>
      <c r="F338" s="145"/>
      <c r="G338" s="145"/>
      <c r="H338" s="145"/>
      <c r="I338" s="143">
        <f t="shared" si="51"/>
        <v>3717.6</v>
      </c>
      <c r="J338" s="144"/>
      <c r="K338" s="117">
        <v>100</v>
      </c>
      <c r="L338" s="102"/>
      <c r="M338" s="119">
        <f t="shared" si="52"/>
        <v>3717.6</v>
      </c>
      <c r="N338" s="121"/>
      <c r="O338" s="120">
        <v>52046.40000000001</v>
      </c>
      <c r="X338" s="100">
        <v>50776.87</v>
      </c>
      <c r="Y338" s="100">
        <f t="shared" si="53"/>
        <v>52046.291750000004</v>
      </c>
      <c r="Z338" s="100">
        <f t="shared" si="54"/>
        <v>3717.59</v>
      </c>
      <c r="AA338" s="100">
        <f t="shared" si="55"/>
        <v>52046.26</v>
      </c>
      <c r="AB338" s="100">
        <f t="shared" si="56"/>
        <v>-0.03175000000192085</v>
      </c>
      <c r="AC338" s="100">
        <f t="shared" si="57"/>
        <v>3717.6000000000004</v>
      </c>
      <c r="AD338" s="100">
        <f t="shared" si="58"/>
        <v>52046.40000000001</v>
      </c>
    </row>
    <row r="339" spans="2:30" ht="28.5">
      <c r="B339" s="101" t="s">
        <v>301</v>
      </c>
      <c r="C339" s="150" t="s">
        <v>305</v>
      </c>
      <c r="D339" s="151"/>
      <c r="E339" s="151"/>
      <c r="F339" s="151"/>
      <c r="G339" s="151"/>
      <c r="H339" s="152"/>
      <c r="I339" s="143">
        <f t="shared" si="51"/>
        <v>3717.6</v>
      </c>
      <c r="J339" s="144"/>
      <c r="K339" s="117">
        <v>100</v>
      </c>
      <c r="L339" s="102"/>
      <c r="M339" s="119">
        <f t="shared" si="52"/>
        <v>3717.6</v>
      </c>
      <c r="N339" s="121"/>
      <c r="O339" s="120">
        <v>52046.40000000001</v>
      </c>
      <c r="X339" s="100">
        <v>50776.87</v>
      </c>
      <c r="Y339" s="100">
        <f t="shared" si="53"/>
        <v>52046.291750000004</v>
      </c>
      <c r="Z339" s="100">
        <f t="shared" si="54"/>
        <v>3717.59</v>
      </c>
      <c r="AA339" s="100">
        <f t="shared" si="55"/>
        <v>52046.26</v>
      </c>
      <c r="AB339" s="100">
        <f t="shared" si="56"/>
        <v>-0.03175000000192085</v>
      </c>
      <c r="AC339" s="100">
        <f t="shared" si="57"/>
        <v>3717.6000000000004</v>
      </c>
      <c r="AD339" s="100">
        <f t="shared" si="58"/>
        <v>52046.40000000001</v>
      </c>
    </row>
    <row r="340" spans="2:30" ht="28.5">
      <c r="B340" s="101" t="s">
        <v>277</v>
      </c>
      <c r="C340" s="145" t="s">
        <v>278</v>
      </c>
      <c r="D340" s="145"/>
      <c r="E340" s="145"/>
      <c r="F340" s="145"/>
      <c r="G340" s="145"/>
      <c r="H340" s="145"/>
      <c r="I340" s="143">
        <f t="shared" si="51"/>
        <v>2317.22</v>
      </c>
      <c r="J340" s="144"/>
      <c r="K340" s="117">
        <v>100</v>
      </c>
      <c r="L340" s="102"/>
      <c r="M340" s="119">
        <f t="shared" si="52"/>
        <v>2317.22</v>
      </c>
      <c r="N340" s="121"/>
      <c r="O340" s="120">
        <v>32441.08</v>
      </c>
      <c r="U340" s="105"/>
      <c r="V340" s="105"/>
      <c r="W340" s="105"/>
      <c r="X340" s="100">
        <v>31649.78</v>
      </c>
      <c r="Y340" s="100">
        <f t="shared" si="53"/>
        <v>32441.0245</v>
      </c>
      <c r="Z340" s="100">
        <f t="shared" si="54"/>
        <v>2317.22</v>
      </c>
      <c r="AA340" s="100">
        <f t="shared" si="55"/>
        <v>32441.079999999998</v>
      </c>
      <c r="AB340" s="100">
        <f t="shared" si="56"/>
        <v>0.05549999999857391</v>
      </c>
      <c r="AC340" s="100">
        <f t="shared" si="57"/>
        <v>2317.2200000000003</v>
      </c>
      <c r="AD340" s="100">
        <f t="shared" si="58"/>
        <v>32441.08</v>
      </c>
    </row>
    <row r="341" spans="2:30" ht="28.5">
      <c r="B341" s="101" t="s">
        <v>279</v>
      </c>
      <c r="C341" s="145" t="s">
        <v>280</v>
      </c>
      <c r="D341" s="145"/>
      <c r="E341" s="145"/>
      <c r="F341" s="145"/>
      <c r="G341" s="145"/>
      <c r="H341" s="145"/>
      <c r="I341" s="143">
        <f t="shared" si="51"/>
        <v>2317.22</v>
      </c>
      <c r="J341" s="144"/>
      <c r="K341" s="117">
        <v>100</v>
      </c>
      <c r="L341" s="102"/>
      <c r="M341" s="119">
        <f t="shared" si="52"/>
        <v>2317.22</v>
      </c>
      <c r="N341" s="121"/>
      <c r="O341" s="120">
        <v>32441.08</v>
      </c>
      <c r="U341" s="105"/>
      <c r="V341" s="105"/>
      <c r="W341" s="107"/>
      <c r="X341" s="100">
        <v>31649.78</v>
      </c>
      <c r="Y341" s="100">
        <f t="shared" si="53"/>
        <v>32441.0245</v>
      </c>
      <c r="Z341" s="100">
        <f t="shared" si="54"/>
        <v>2317.22</v>
      </c>
      <c r="AA341" s="100">
        <f t="shared" si="55"/>
        <v>32441.079999999998</v>
      </c>
      <c r="AB341" s="100">
        <f t="shared" si="56"/>
        <v>0.05549999999857391</v>
      </c>
      <c r="AC341" s="100">
        <f t="shared" si="57"/>
        <v>2317.2200000000003</v>
      </c>
      <c r="AD341" s="100">
        <f t="shared" si="58"/>
        <v>32441.08</v>
      </c>
    </row>
    <row r="342" spans="2:30" ht="28.5">
      <c r="B342" s="101" t="s">
        <v>281</v>
      </c>
      <c r="C342" s="145" t="s">
        <v>290</v>
      </c>
      <c r="D342" s="145"/>
      <c r="E342" s="145"/>
      <c r="F342" s="145"/>
      <c r="G342" s="145"/>
      <c r="H342" s="145"/>
      <c r="I342" s="143">
        <f t="shared" si="51"/>
        <v>2317.22</v>
      </c>
      <c r="J342" s="144"/>
      <c r="K342" s="117">
        <v>100</v>
      </c>
      <c r="L342" s="102"/>
      <c r="M342" s="119">
        <f t="shared" si="52"/>
        <v>2317.22</v>
      </c>
      <c r="N342" s="121"/>
      <c r="O342" s="120">
        <v>32441.08</v>
      </c>
      <c r="U342" s="105"/>
      <c r="V342" s="105"/>
      <c r="X342" s="100">
        <v>31649.78</v>
      </c>
      <c r="Y342" s="100">
        <f t="shared" si="53"/>
        <v>32441.0245</v>
      </c>
      <c r="Z342" s="100">
        <f t="shared" si="54"/>
        <v>2317.22</v>
      </c>
      <c r="AA342" s="100">
        <f t="shared" si="55"/>
        <v>32441.079999999998</v>
      </c>
      <c r="AB342" s="100">
        <f t="shared" si="56"/>
        <v>0.05549999999857391</v>
      </c>
      <c r="AC342" s="100">
        <f t="shared" si="57"/>
        <v>2317.2200000000003</v>
      </c>
      <c r="AD342" s="100">
        <f t="shared" si="58"/>
        <v>32441.08</v>
      </c>
    </row>
    <row r="343" spans="2:30" ht="28.5">
      <c r="B343" s="101" t="s">
        <v>282</v>
      </c>
      <c r="C343" s="145"/>
      <c r="D343" s="145"/>
      <c r="E343" s="145"/>
      <c r="F343" s="145"/>
      <c r="G343" s="145"/>
      <c r="H343" s="145"/>
      <c r="I343" s="143">
        <f t="shared" si="51"/>
        <v>2317.22</v>
      </c>
      <c r="J343" s="144"/>
      <c r="K343" s="117">
        <v>100</v>
      </c>
      <c r="L343" s="102"/>
      <c r="M343" s="119">
        <f t="shared" si="52"/>
        <v>2317.22</v>
      </c>
      <c r="N343" s="121"/>
      <c r="O343" s="120">
        <v>32441.08</v>
      </c>
      <c r="U343" s="105"/>
      <c r="V343" s="105"/>
      <c r="X343" s="100">
        <v>31649.78</v>
      </c>
      <c r="Y343" s="100">
        <f t="shared" si="53"/>
        <v>32441.0245</v>
      </c>
      <c r="Z343" s="100">
        <f t="shared" si="54"/>
        <v>2317.22</v>
      </c>
      <c r="AA343" s="100">
        <f t="shared" si="55"/>
        <v>32441.079999999998</v>
      </c>
      <c r="AB343" s="100">
        <f t="shared" si="56"/>
        <v>0.05549999999857391</v>
      </c>
      <c r="AC343" s="100">
        <f t="shared" si="57"/>
        <v>2317.2200000000003</v>
      </c>
      <c r="AD343" s="100">
        <f t="shared" si="58"/>
        <v>32441.08</v>
      </c>
    </row>
    <row r="344" spans="2:30" ht="28.5">
      <c r="B344" s="101" t="s">
        <v>283</v>
      </c>
      <c r="C344" s="145" t="s">
        <v>302</v>
      </c>
      <c r="D344" s="145"/>
      <c r="E344" s="145"/>
      <c r="F344" s="145"/>
      <c r="G344" s="145"/>
      <c r="H344" s="145"/>
      <c r="I344" s="143">
        <f t="shared" si="51"/>
        <v>2317.22</v>
      </c>
      <c r="J344" s="144"/>
      <c r="K344" s="117">
        <v>100</v>
      </c>
      <c r="L344" s="102"/>
      <c r="M344" s="119">
        <f t="shared" si="52"/>
        <v>2317.22</v>
      </c>
      <c r="N344" s="121"/>
      <c r="O344" s="120">
        <v>32441.08</v>
      </c>
      <c r="U344" s="105"/>
      <c r="V344" s="105"/>
      <c r="X344" s="100">
        <v>31649.78</v>
      </c>
      <c r="Y344" s="100">
        <f t="shared" si="53"/>
        <v>32441.0245</v>
      </c>
      <c r="Z344" s="100">
        <f t="shared" si="54"/>
        <v>2317.22</v>
      </c>
      <c r="AA344" s="100">
        <f t="shared" si="55"/>
        <v>32441.079999999998</v>
      </c>
      <c r="AB344" s="100">
        <f t="shared" si="56"/>
        <v>0.05549999999857391</v>
      </c>
      <c r="AC344" s="100">
        <f t="shared" si="57"/>
        <v>2317.2200000000003</v>
      </c>
      <c r="AD344" s="100">
        <f t="shared" si="58"/>
        <v>32441.08</v>
      </c>
    </row>
    <row r="345" spans="2:30" ht="28.5">
      <c r="B345" s="101" t="s">
        <v>284</v>
      </c>
      <c r="C345" s="145" t="s">
        <v>306</v>
      </c>
      <c r="D345" s="145"/>
      <c r="E345" s="145"/>
      <c r="F345" s="145"/>
      <c r="G345" s="145"/>
      <c r="H345" s="145"/>
      <c r="I345" s="143">
        <f t="shared" si="51"/>
        <v>2317.22</v>
      </c>
      <c r="J345" s="144"/>
      <c r="K345" s="117">
        <v>100</v>
      </c>
      <c r="L345" s="102"/>
      <c r="M345" s="119">
        <f t="shared" si="52"/>
        <v>2317.22</v>
      </c>
      <c r="N345" s="121"/>
      <c r="O345" s="120">
        <v>32441.08</v>
      </c>
      <c r="U345" s="105"/>
      <c r="V345" s="105"/>
      <c r="X345" s="100">
        <v>31649.78</v>
      </c>
      <c r="Y345" s="100">
        <f t="shared" si="53"/>
        <v>32441.0245</v>
      </c>
      <c r="Z345" s="100">
        <f t="shared" si="54"/>
        <v>2317.22</v>
      </c>
      <c r="AA345" s="100">
        <f t="shared" si="55"/>
        <v>32441.079999999998</v>
      </c>
      <c r="AB345" s="100">
        <f t="shared" si="56"/>
        <v>0.05549999999857391</v>
      </c>
      <c r="AC345" s="100">
        <f t="shared" si="57"/>
        <v>2317.2200000000003</v>
      </c>
      <c r="AD345" s="100">
        <f t="shared" si="58"/>
        <v>32441.08</v>
      </c>
    </row>
    <row r="346" spans="2:30" ht="14.25">
      <c r="B346" s="101" t="s">
        <v>285</v>
      </c>
      <c r="C346" s="145" t="s">
        <v>286</v>
      </c>
      <c r="D346" s="145"/>
      <c r="E346" s="145"/>
      <c r="F346" s="145"/>
      <c r="G346" s="145"/>
      <c r="H346" s="145"/>
      <c r="I346" s="143">
        <f t="shared" si="51"/>
        <v>1683.69</v>
      </c>
      <c r="J346" s="144"/>
      <c r="K346" s="117">
        <v>100</v>
      </c>
      <c r="L346" s="102"/>
      <c r="M346" s="119">
        <f t="shared" si="52"/>
        <v>1683.69</v>
      </c>
      <c r="N346" s="121"/>
      <c r="O346" s="120">
        <v>23571.66</v>
      </c>
      <c r="U346" s="105"/>
      <c r="V346" s="105"/>
      <c r="X346" s="100">
        <v>22996.64</v>
      </c>
      <c r="Y346" s="100">
        <f t="shared" si="53"/>
        <v>23571.556</v>
      </c>
      <c r="Z346" s="100">
        <f t="shared" si="54"/>
        <v>1683.68</v>
      </c>
      <c r="AA346" s="100">
        <f t="shared" si="55"/>
        <v>23571.52</v>
      </c>
      <c r="AB346" s="100">
        <f t="shared" si="56"/>
        <v>-0.03600000000005821</v>
      </c>
      <c r="AC346" s="100">
        <f t="shared" si="57"/>
        <v>1683.69</v>
      </c>
      <c r="AD346" s="100">
        <f t="shared" si="58"/>
        <v>23571.66</v>
      </c>
    </row>
    <row r="347" spans="2:30" ht="14.25">
      <c r="B347" s="101" t="s">
        <v>287</v>
      </c>
      <c r="C347" s="145" t="s">
        <v>288</v>
      </c>
      <c r="D347" s="145"/>
      <c r="E347" s="145"/>
      <c r="F347" s="145"/>
      <c r="G347" s="145"/>
      <c r="H347" s="145"/>
      <c r="I347" s="143">
        <f t="shared" si="51"/>
        <v>1683.69</v>
      </c>
      <c r="J347" s="144"/>
      <c r="K347" s="117">
        <v>100</v>
      </c>
      <c r="L347" s="102"/>
      <c r="M347" s="119">
        <f t="shared" si="52"/>
        <v>1683.69</v>
      </c>
      <c r="N347" s="121"/>
      <c r="O347" s="120">
        <v>23571.66</v>
      </c>
      <c r="U347" s="105"/>
      <c r="V347" s="105"/>
      <c r="X347" s="100">
        <v>22996.64</v>
      </c>
      <c r="Y347" s="100">
        <f t="shared" si="53"/>
        <v>23571.556</v>
      </c>
      <c r="Z347" s="100">
        <f t="shared" si="54"/>
        <v>1683.68</v>
      </c>
      <c r="AA347" s="100">
        <f t="shared" si="55"/>
        <v>23571.52</v>
      </c>
      <c r="AB347" s="100">
        <f t="shared" si="56"/>
        <v>-0.03600000000005821</v>
      </c>
      <c r="AC347" s="100">
        <f t="shared" si="57"/>
        <v>1683.69</v>
      </c>
      <c r="AD347" s="100">
        <f t="shared" si="58"/>
        <v>23571.66</v>
      </c>
    </row>
    <row r="348" spans="1:30" s="3" customFormat="1" ht="14.25">
      <c r="A348" s="4"/>
      <c r="B348" s="101" t="s">
        <v>289</v>
      </c>
      <c r="C348" s="145" t="s">
        <v>303</v>
      </c>
      <c r="D348" s="145"/>
      <c r="E348" s="145"/>
      <c r="F348" s="145"/>
      <c r="G348" s="145"/>
      <c r="H348" s="145"/>
      <c r="I348" s="143">
        <f t="shared" si="51"/>
        <v>1683.69</v>
      </c>
      <c r="J348" s="144"/>
      <c r="K348" s="117">
        <v>100</v>
      </c>
      <c r="L348" s="102"/>
      <c r="M348" s="119">
        <f t="shared" si="52"/>
        <v>1683.69</v>
      </c>
      <c r="N348" s="121"/>
      <c r="O348" s="120">
        <v>23571.66</v>
      </c>
      <c r="P348" s="5"/>
      <c r="Q348" s="6"/>
      <c r="U348" s="106"/>
      <c r="V348" s="106"/>
      <c r="X348" s="100">
        <v>22996.64</v>
      </c>
      <c r="Y348" s="100">
        <f t="shared" si="53"/>
        <v>23571.556</v>
      </c>
      <c r="Z348" s="100">
        <f t="shared" si="54"/>
        <v>1683.68</v>
      </c>
      <c r="AA348" s="100">
        <f t="shared" si="55"/>
        <v>23571.52</v>
      </c>
      <c r="AB348" s="100">
        <f t="shared" si="56"/>
        <v>-0.03600000000005821</v>
      </c>
      <c r="AC348" s="100">
        <f t="shared" si="57"/>
        <v>1683.69</v>
      </c>
      <c r="AD348" s="100">
        <f t="shared" si="58"/>
        <v>23571.66</v>
      </c>
    </row>
    <row r="349" spans="1:30" s="3" customFormat="1" ht="14.25">
      <c r="A349" s="4"/>
      <c r="B349" s="101" t="s">
        <v>291</v>
      </c>
      <c r="C349" s="145"/>
      <c r="D349" s="145"/>
      <c r="E349" s="145"/>
      <c r="F349" s="145"/>
      <c r="G349" s="145"/>
      <c r="H349" s="145"/>
      <c r="I349" s="143">
        <f t="shared" si="51"/>
        <v>1683.69</v>
      </c>
      <c r="J349" s="144"/>
      <c r="K349" s="117">
        <v>100</v>
      </c>
      <c r="L349" s="102"/>
      <c r="M349" s="119">
        <f>ROUND(I349*K349%,2)</f>
        <v>1683.69</v>
      </c>
      <c r="N349" s="121"/>
      <c r="O349" s="120">
        <v>23571.66</v>
      </c>
      <c r="P349" s="5"/>
      <c r="Q349" s="6"/>
      <c r="U349" s="106"/>
      <c r="V349" s="106"/>
      <c r="X349" s="100">
        <v>22996.64</v>
      </c>
      <c r="Y349" s="100">
        <f t="shared" si="53"/>
        <v>23571.556</v>
      </c>
      <c r="Z349" s="100">
        <f t="shared" si="54"/>
        <v>1683.68</v>
      </c>
      <c r="AA349" s="100">
        <f t="shared" si="55"/>
        <v>23571.52</v>
      </c>
      <c r="AB349" s="100">
        <f t="shared" si="56"/>
        <v>-0.03600000000005821</v>
      </c>
      <c r="AC349" s="100">
        <f t="shared" si="57"/>
        <v>1683.69</v>
      </c>
      <c r="AD349" s="100">
        <f t="shared" si="58"/>
        <v>23571.66</v>
      </c>
    </row>
    <row r="350" spans="1:30" s="3" customFormat="1" ht="14.25">
      <c r="A350" s="4"/>
      <c r="B350" s="101" t="s">
        <v>292</v>
      </c>
      <c r="C350" s="145" t="s">
        <v>293</v>
      </c>
      <c r="D350" s="145"/>
      <c r="E350" s="145"/>
      <c r="F350" s="145"/>
      <c r="G350" s="145"/>
      <c r="H350" s="145"/>
      <c r="I350" s="153">
        <v>1683.69</v>
      </c>
      <c r="J350" s="154"/>
      <c r="K350" s="117">
        <v>50</v>
      </c>
      <c r="L350" s="102"/>
      <c r="M350" s="119">
        <f>ROUND(I350*K350%,2)</f>
        <v>841.85</v>
      </c>
      <c r="N350" s="121"/>
      <c r="O350" s="120">
        <v>11785.9</v>
      </c>
      <c r="P350" s="5"/>
      <c r="Q350" s="6"/>
      <c r="U350" s="106"/>
      <c r="V350" s="106"/>
      <c r="X350" s="100">
        <v>11498.39</v>
      </c>
      <c r="Y350" s="100">
        <f t="shared" si="53"/>
        <v>11785.84975</v>
      </c>
      <c r="Z350" s="100">
        <f t="shared" si="54"/>
        <v>841.85</v>
      </c>
      <c r="AA350" s="100">
        <f t="shared" si="55"/>
        <v>11785.9</v>
      </c>
      <c r="AB350" s="100">
        <f t="shared" si="56"/>
        <v>0.05025000000023283</v>
      </c>
      <c r="AC350" s="100">
        <f t="shared" si="57"/>
        <v>841.85</v>
      </c>
      <c r="AD350" s="100">
        <f t="shared" si="58"/>
        <v>11785.9</v>
      </c>
    </row>
    <row r="351" spans="1:30" s="3" customFormat="1" ht="14.25">
      <c r="A351" s="4"/>
      <c r="B351" s="101" t="s">
        <v>292</v>
      </c>
      <c r="C351" s="145" t="s">
        <v>307</v>
      </c>
      <c r="D351" s="145"/>
      <c r="E351" s="145"/>
      <c r="F351" s="145"/>
      <c r="G351" s="145"/>
      <c r="H351" s="145"/>
      <c r="I351" s="153">
        <v>1683.69</v>
      </c>
      <c r="J351" s="154"/>
      <c r="K351" s="117">
        <v>50</v>
      </c>
      <c r="L351" s="102"/>
      <c r="M351" s="119">
        <f>ROUND(I351*K351%,2)</f>
        <v>841.85</v>
      </c>
      <c r="N351" s="121"/>
      <c r="O351" s="120">
        <v>11785.9</v>
      </c>
      <c r="P351" s="5"/>
      <c r="Q351" s="6"/>
      <c r="U351" s="106"/>
      <c r="V351" s="106"/>
      <c r="X351" s="100">
        <v>11498.39</v>
      </c>
      <c r="Y351" s="100">
        <f t="shared" si="53"/>
        <v>11785.84975</v>
      </c>
      <c r="Z351" s="100">
        <f t="shared" si="54"/>
        <v>841.85</v>
      </c>
      <c r="AA351" s="100">
        <f t="shared" si="55"/>
        <v>11785.9</v>
      </c>
      <c r="AB351" s="100">
        <f t="shared" si="56"/>
        <v>0.05025000000023283</v>
      </c>
      <c r="AC351" s="100">
        <f t="shared" si="57"/>
        <v>841.85</v>
      </c>
      <c r="AD351" s="100">
        <f t="shared" si="58"/>
        <v>11785.9</v>
      </c>
    </row>
    <row r="352" spans="1:30" s="3" customFormat="1" ht="28.5">
      <c r="A352" s="4"/>
      <c r="B352" s="101" t="s">
        <v>294</v>
      </c>
      <c r="C352" s="145" t="s">
        <v>295</v>
      </c>
      <c r="D352" s="145"/>
      <c r="E352" s="145"/>
      <c r="F352" s="145"/>
      <c r="G352" s="145"/>
      <c r="H352" s="145"/>
      <c r="I352" s="153">
        <v>1683.69</v>
      </c>
      <c r="J352" s="154"/>
      <c r="K352" s="117">
        <v>50</v>
      </c>
      <c r="L352" s="102"/>
      <c r="M352" s="119">
        <f>ROUND(I352*K352%,2)</f>
        <v>841.85</v>
      </c>
      <c r="N352" s="121"/>
      <c r="O352" s="120">
        <v>11785.9</v>
      </c>
      <c r="P352" s="5"/>
      <c r="Q352" s="6"/>
      <c r="U352" s="106"/>
      <c r="V352" s="106"/>
      <c r="X352" s="100">
        <v>11498.39</v>
      </c>
      <c r="Y352" s="100">
        <f t="shared" si="53"/>
        <v>11785.84975</v>
      </c>
      <c r="Z352" s="100">
        <f t="shared" si="54"/>
        <v>841.85</v>
      </c>
      <c r="AA352" s="100">
        <f t="shared" si="55"/>
        <v>11785.9</v>
      </c>
      <c r="AB352" s="100">
        <f t="shared" si="56"/>
        <v>0.05025000000023283</v>
      </c>
      <c r="AC352" s="100">
        <f t="shared" si="57"/>
        <v>841.85</v>
      </c>
      <c r="AD352" s="100">
        <f t="shared" si="58"/>
        <v>11785.9</v>
      </c>
    </row>
    <row r="353" spans="2:30" ht="28.5">
      <c r="B353" s="101" t="s">
        <v>294</v>
      </c>
      <c r="C353" s="145"/>
      <c r="D353" s="145"/>
      <c r="E353" s="145"/>
      <c r="F353" s="145"/>
      <c r="G353" s="145"/>
      <c r="H353" s="145"/>
      <c r="I353" s="153">
        <v>1683.69</v>
      </c>
      <c r="J353" s="154"/>
      <c r="K353" s="117">
        <v>50</v>
      </c>
      <c r="L353" s="102"/>
      <c r="M353" s="119">
        <f>ROUND(I353*K353%,2)</f>
        <v>841.85</v>
      </c>
      <c r="N353" s="122"/>
      <c r="O353" s="120">
        <v>11785.9</v>
      </c>
      <c r="U353" s="105"/>
      <c r="V353" s="105"/>
      <c r="X353" s="100">
        <v>11498.39</v>
      </c>
      <c r="Y353" s="100">
        <f t="shared" si="53"/>
        <v>11785.84975</v>
      </c>
      <c r="Z353" s="100">
        <f t="shared" si="54"/>
        <v>841.85</v>
      </c>
      <c r="AA353" s="100">
        <f t="shared" si="55"/>
        <v>11785.9</v>
      </c>
      <c r="AB353" s="100">
        <f t="shared" si="56"/>
        <v>0.05025000000023283</v>
      </c>
      <c r="AC353" s="100">
        <f t="shared" si="57"/>
        <v>841.85</v>
      </c>
      <c r="AD353" s="100">
        <f t="shared" si="58"/>
        <v>11785.9</v>
      </c>
    </row>
    <row r="354" spans="2:30" ht="14.25">
      <c r="B354" s="103"/>
      <c r="C354" s="102"/>
      <c r="D354" s="102"/>
      <c r="E354" s="102"/>
      <c r="F354" s="102"/>
      <c r="G354" s="102"/>
      <c r="H354" s="102"/>
      <c r="I354" s="102"/>
      <c r="J354" s="102"/>
      <c r="K354" s="118"/>
      <c r="L354" s="102"/>
      <c r="M354" s="123"/>
      <c r="N354" s="124"/>
      <c r="O354" s="125"/>
      <c r="U354" s="105"/>
      <c r="V354" s="105"/>
      <c r="X354" s="100"/>
      <c r="Y354" s="100"/>
      <c r="Z354" s="100"/>
      <c r="AA354" s="100"/>
      <c r="AB354" s="100"/>
      <c r="AC354" s="100"/>
      <c r="AD354" s="100"/>
    </row>
    <row r="355" spans="2:30" ht="14.25">
      <c r="B355" s="101" t="s">
        <v>296</v>
      </c>
      <c r="C355" s="150" t="s">
        <v>297</v>
      </c>
      <c r="D355" s="151"/>
      <c r="E355" s="151"/>
      <c r="F355" s="151"/>
      <c r="G355" s="151"/>
      <c r="H355" s="152"/>
      <c r="I355" s="143">
        <f>ROUND(O355/14,2)</f>
        <v>3717.6</v>
      </c>
      <c r="J355" s="144"/>
      <c r="K355" s="117">
        <v>100</v>
      </c>
      <c r="L355" s="102"/>
      <c r="M355" s="120">
        <f>ROUND(I355*K355%,2)</f>
        <v>3717.6</v>
      </c>
      <c r="N355" s="126"/>
      <c r="O355" s="120">
        <v>52046.40000000001</v>
      </c>
      <c r="U355" s="105"/>
      <c r="V355" s="105"/>
      <c r="X355" s="100">
        <v>50776.87</v>
      </c>
      <c r="Y355" s="100">
        <f t="shared" si="53"/>
        <v>52046.291750000004</v>
      </c>
      <c r="Z355" s="100">
        <f t="shared" si="54"/>
        <v>3717.59</v>
      </c>
      <c r="AA355" s="100">
        <f t="shared" si="55"/>
        <v>52046.26</v>
      </c>
      <c r="AB355" s="100">
        <f t="shared" si="56"/>
        <v>-0.03175000000192085</v>
      </c>
      <c r="AC355" s="100">
        <f t="shared" si="57"/>
        <v>3717.6000000000004</v>
      </c>
      <c r="AD355" s="100">
        <f t="shared" si="58"/>
        <v>52046.40000000001</v>
      </c>
    </row>
    <row r="356" spans="18:30" ht="14.25">
      <c r="R356" s="43"/>
      <c r="Z356" s="43"/>
      <c r="AA356" s="43"/>
      <c r="AB356" s="43"/>
      <c r="AC356" s="43"/>
      <c r="AD356" s="43"/>
    </row>
    <row r="357" spans="18:30" ht="14.25">
      <c r="R357" s="43"/>
      <c r="Z357" s="43"/>
      <c r="AA357" s="43"/>
      <c r="AB357" s="43"/>
      <c r="AC357" s="43"/>
      <c r="AD357" s="43"/>
    </row>
  </sheetData>
  <sheetProtection/>
  <mergeCells count="110">
    <mergeCell ref="C353:H353"/>
    <mergeCell ref="I353:J353"/>
    <mergeCell ref="C355:H355"/>
    <mergeCell ref="I355:J355"/>
    <mergeCell ref="I350:J350"/>
    <mergeCell ref="C351:H351"/>
    <mergeCell ref="I351:J351"/>
    <mergeCell ref="C347:H347"/>
    <mergeCell ref="I347:J347"/>
    <mergeCell ref="C348:H348"/>
    <mergeCell ref="I348:J348"/>
    <mergeCell ref="C350:H350"/>
    <mergeCell ref="C352:H352"/>
    <mergeCell ref="I352:J352"/>
    <mergeCell ref="C349:H349"/>
    <mergeCell ref="C343:H343"/>
    <mergeCell ref="I343:J343"/>
    <mergeCell ref="C344:H344"/>
    <mergeCell ref="I344:J344"/>
    <mergeCell ref="C345:H345"/>
    <mergeCell ref="I345:J345"/>
    <mergeCell ref="I349:J349"/>
    <mergeCell ref="C346:H346"/>
    <mergeCell ref="I346:J346"/>
    <mergeCell ref="C340:H340"/>
    <mergeCell ref="I340:J340"/>
    <mergeCell ref="C341:H341"/>
    <mergeCell ref="I341:J341"/>
    <mergeCell ref="C342:H342"/>
    <mergeCell ref="I342:J342"/>
    <mergeCell ref="I339:J339"/>
    <mergeCell ref="C333:H333"/>
    <mergeCell ref="I333:J333"/>
    <mergeCell ref="C334:H334"/>
    <mergeCell ref="I334:J334"/>
    <mergeCell ref="C336:H336"/>
    <mergeCell ref="C339:H339"/>
    <mergeCell ref="B287:B288"/>
    <mergeCell ref="B289:B290"/>
    <mergeCell ref="C337:H337"/>
    <mergeCell ref="I337:J337"/>
    <mergeCell ref="C338:H338"/>
    <mergeCell ref="I338:J338"/>
    <mergeCell ref="B150:B151"/>
    <mergeCell ref="B152:B153"/>
    <mergeCell ref="B155:B156"/>
    <mergeCell ref="I336:J336"/>
    <mergeCell ref="C335:H335"/>
    <mergeCell ref="I335:J335"/>
    <mergeCell ref="B157:B158"/>
    <mergeCell ref="B159:B160"/>
    <mergeCell ref="B161:B162"/>
    <mergeCell ref="B285:B286"/>
    <mergeCell ref="B127:B128"/>
    <mergeCell ref="B129:B130"/>
    <mergeCell ref="B131:B132"/>
    <mergeCell ref="B144:B145"/>
    <mergeCell ref="B146:B147"/>
    <mergeCell ref="B148:B149"/>
    <mergeCell ref="B111:B113"/>
    <mergeCell ref="B115:B116"/>
    <mergeCell ref="B118:B119"/>
    <mergeCell ref="B120:B121"/>
    <mergeCell ref="B122:B124"/>
    <mergeCell ref="B125:B126"/>
    <mergeCell ref="B95:B96"/>
    <mergeCell ref="B97:B98"/>
    <mergeCell ref="B99:B100"/>
    <mergeCell ref="B103:B104"/>
    <mergeCell ref="B105:B106"/>
    <mergeCell ref="B109:B110"/>
    <mergeCell ref="B82:B83"/>
    <mergeCell ref="B84:B85"/>
    <mergeCell ref="B86:B87"/>
    <mergeCell ref="B88:B89"/>
    <mergeCell ref="B91:B92"/>
    <mergeCell ref="B93:B94"/>
    <mergeCell ref="B69:B70"/>
    <mergeCell ref="R73:T73"/>
    <mergeCell ref="B73:B74"/>
    <mergeCell ref="B75:B76"/>
    <mergeCell ref="B77:B78"/>
    <mergeCell ref="B79:B80"/>
    <mergeCell ref="B57:B58"/>
    <mergeCell ref="B59:B60"/>
    <mergeCell ref="B61:B62"/>
    <mergeCell ref="B63:B64"/>
    <mergeCell ref="B65:B66"/>
    <mergeCell ref="B67:B68"/>
    <mergeCell ref="B42:B43"/>
    <mergeCell ref="B44:B45"/>
    <mergeCell ref="B47:B48"/>
    <mergeCell ref="B49:B50"/>
    <mergeCell ref="B51:B52"/>
    <mergeCell ref="B55:B56"/>
    <mergeCell ref="B28:B29"/>
    <mergeCell ref="B30:B31"/>
    <mergeCell ref="B32:B33"/>
    <mergeCell ref="B34:B35"/>
    <mergeCell ref="B37:B38"/>
    <mergeCell ref="B39:B40"/>
    <mergeCell ref="B6:O6"/>
    <mergeCell ref="B7:D7"/>
    <mergeCell ref="B14:B15"/>
    <mergeCell ref="B18:B19"/>
    <mergeCell ref="B20:B21"/>
    <mergeCell ref="R26:T26"/>
    <mergeCell ref="B22:B23"/>
    <mergeCell ref="B24:B25"/>
    <mergeCell ref="B26:B27"/>
  </mergeCells>
  <printOptions/>
  <pageMargins left="0.1968503937007874" right="0.1968503937007874" top="0.5511811023622047" bottom="0.1968503937007874" header="0.31496062992125984" footer="0.31496062992125984"/>
  <pageSetup fitToHeight="0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2022-11-08T11:06:52Z</cp:lastPrinted>
  <dcterms:created xsi:type="dcterms:W3CDTF">2022-10-20T08:00:52Z</dcterms:created>
  <dcterms:modified xsi:type="dcterms:W3CDTF">2023-01-10T11:01:22Z</dcterms:modified>
  <cp:category/>
  <cp:version/>
  <cp:contentType/>
  <cp:contentStatus/>
</cp:coreProperties>
</file>